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6CB2D558-AD5E-411A-8173-911761C03E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max (summarized)" sheetId="13" r:id="rId1"/>
    <sheet name="Amax (summarized)" sheetId="14" r:id="rId2"/>
    <sheet name="Raw data PE 50nm" sheetId="17" r:id="rId3"/>
    <sheet name="Raw data PE 100 nm" sheetId="16" r:id="rId4"/>
    <sheet name="AmaxPE50" sheetId="6" r:id="rId5"/>
    <sheet name="Vmax PE50" sheetId="2" r:id="rId6"/>
    <sheet name="VmaxPE 100" sheetId="3" r:id="rId7"/>
    <sheet name="AmaxPE 100" sheetId="7" r:id="rId8"/>
  </sheets>
  <externalReferences>
    <externalReference r:id="rId9"/>
    <externalReference r:id="rId10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9" i="3" l="1"/>
  <c r="O50" i="3"/>
  <c r="O52" i="3"/>
  <c r="O51" i="3"/>
  <c r="O48" i="3"/>
  <c r="O49" i="7"/>
  <c r="D29" i="3"/>
  <c r="C29" i="3"/>
  <c r="O52" i="2"/>
  <c r="O51" i="2"/>
  <c r="O49" i="2"/>
  <c r="O50" i="2"/>
  <c r="O48" i="2"/>
  <c r="H91" i="17"/>
  <c r="H100" i="17"/>
  <c r="H99" i="17"/>
  <c r="H98" i="17"/>
  <c r="H97" i="17"/>
  <c r="H96" i="17"/>
  <c r="H95" i="17"/>
  <c r="H94" i="17"/>
  <c r="H93" i="17"/>
  <c r="H92" i="17"/>
  <c r="H74" i="17"/>
  <c r="H73" i="17"/>
  <c r="H72" i="17"/>
  <c r="H71" i="17"/>
  <c r="H70" i="17"/>
  <c r="H69" i="17"/>
  <c r="H68" i="17"/>
  <c r="H67" i="17"/>
  <c r="H66" i="17"/>
  <c r="H65" i="17"/>
  <c r="H48" i="17"/>
  <c r="H47" i="17"/>
  <c r="H46" i="17"/>
  <c r="H45" i="17"/>
  <c r="H44" i="17"/>
  <c r="H43" i="17"/>
  <c r="H42" i="17"/>
  <c r="H41" i="17"/>
  <c r="H40" i="17"/>
  <c r="H39" i="17"/>
  <c r="H13" i="17"/>
  <c r="H22" i="17"/>
  <c r="H21" i="17"/>
  <c r="H20" i="17"/>
  <c r="H19" i="17"/>
  <c r="H18" i="17"/>
  <c r="H17" i="17"/>
  <c r="H16" i="17"/>
  <c r="H15" i="17"/>
  <c r="H14" i="17"/>
  <c r="I116" i="16"/>
  <c r="I117" i="16"/>
  <c r="I118" i="16"/>
  <c r="I119" i="16"/>
  <c r="I120" i="16"/>
  <c r="I121" i="16"/>
  <c r="I122" i="16"/>
  <c r="I123" i="16"/>
  <c r="I124" i="16"/>
  <c r="I125" i="16"/>
  <c r="I126" i="16"/>
  <c r="I115" i="16"/>
  <c r="H90" i="16"/>
  <c r="H101" i="16"/>
  <c r="H100" i="16"/>
  <c r="H99" i="16"/>
  <c r="H98" i="16"/>
  <c r="H97" i="16"/>
  <c r="H96" i="16"/>
  <c r="H95" i="16"/>
  <c r="H94" i="16"/>
  <c r="H93" i="16"/>
  <c r="H92" i="16"/>
  <c r="H91" i="16"/>
  <c r="H74" i="16"/>
  <c r="H64" i="16"/>
  <c r="H75" i="16"/>
  <c r="H73" i="16"/>
  <c r="H72" i="16"/>
  <c r="H71" i="16"/>
  <c r="H70" i="16"/>
  <c r="H69" i="16"/>
  <c r="H68" i="16"/>
  <c r="H67" i="16"/>
  <c r="H66" i="16"/>
  <c r="H65" i="16"/>
  <c r="H49" i="16"/>
  <c r="H48" i="16"/>
  <c r="H47" i="16"/>
  <c r="H46" i="16"/>
  <c r="H45" i="16"/>
  <c r="H44" i="16"/>
  <c r="H43" i="16"/>
  <c r="H42" i="16"/>
  <c r="H41" i="16"/>
  <c r="H40" i="16"/>
  <c r="H39" i="16"/>
  <c r="H38" i="16"/>
  <c r="H14" i="16"/>
  <c r="H15" i="16"/>
  <c r="H16" i="16"/>
  <c r="H17" i="16"/>
  <c r="H18" i="16"/>
  <c r="H19" i="16"/>
  <c r="H20" i="16"/>
  <c r="H21" i="16"/>
  <c r="H22" i="16"/>
  <c r="H23" i="16"/>
  <c r="H24" i="16"/>
  <c r="H13" i="16"/>
  <c r="J16" i="14" l="1"/>
  <c r="J15" i="14"/>
  <c r="H15" i="14"/>
  <c r="F16" i="14"/>
  <c r="D15" i="14"/>
  <c r="C15" i="14"/>
  <c r="E15" i="14"/>
  <c r="F15" i="14"/>
  <c r="G15" i="14"/>
  <c r="I15" i="14"/>
  <c r="K15" i="14"/>
  <c r="C16" i="14"/>
  <c r="D16" i="14"/>
  <c r="E16" i="14"/>
  <c r="G16" i="14"/>
  <c r="H16" i="14"/>
  <c r="I16" i="14"/>
  <c r="K16" i="14"/>
  <c r="C15" i="13" l="1"/>
  <c r="D15" i="13"/>
  <c r="E15" i="13"/>
  <c r="F15" i="13"/>
  <c r="G15" i="13"/>
  <c r="H15" i="13"/>
  <c r="I15" i="13"/>
  <c r="J15" i="13"/>
  <c r="K15" i="13"/>
  <c r="C16" i="13"/>
  <c r="D16" i="13"/>
  <c r="E16" i="13"/>
  <c r="F16" i="13"/>
  <c r="G16" i="13"/>
  <c r="H16" i="13"/>
  <c r="I16" i="13"/>
  <c r="J16" i="13"/>
  <c r="K16" i="13"/>
  <c r="F35" i="7" l="1"/>
  <c r="E35" i="7"/>
  <c r="D35" i="7"/>
  <c r="C35" i="7"/>
  <c r="B35" i="7"/>
  <c r="F33" i="7"/>
  <c r="E33" i="7"/>
  <c r="D33" i="7"/>
  <c r="D53" i="7" s="1"/>
  <c r="C33" i="7"/>
  <c r="B33" i="7"/>
  <c r="F31" i="7"/>
  <c r="E31" i="7"/>
  <c r="D31" i="7"/>
  <c r="C31" i="7"/>
  <c r="B31" i="7"/>
  <c r="F29" i="7"/>
  <c r="F49" i="7" s="1"/>
  <c r="E29" i="7"/>
  <c r="D29" i="7"/>
  <c r="C29" i="7"/>
  <c r="B29" i="7"/>
  <c r="F27" i="7"/>
  <c r="E27" i="7"/>
  <c r="D27" i="7"/>
  <c r="C27" i="7"/>
  <c r="B27" i="7"/>
  <c r="F35" i="3"/>
  <c r="E35" i="3"/>
  <c r="D35" i="3"/>
  <c r="C35" i="3"/>
  <c r="B35" i="3"/>
  <c r="F33" i="3"/>
  <c r="E33" i="3"/>
  <c r="D33" i="3"/>
  <c r="D53" i="3" s="1"/>
  <c r="C33" i="3"/>
  <c r="C53" i="3" s="1"/>
  <c r="B33" i="3"/>
  <c r="F31" i="3"/>
  <c r="E31" i="3"/>
  <c r="D31" i="3"/>
  <c r="D51" i="3" s="1"/>
  <c r="C31" i="3"/>
  <c r="B31" i="3"/>
  <c r="F29" i="3"/>
  <c r="E29" i="3"/>
  <c r="D49" i="3"/>
  <c r="B29" i="3"/>
  <c r="B49" i="3" s="1"/>
  <c r="F27" i="3"/>
  <c r="E27" i="3"/>
  <c r="D27" i="3"/>
  <c r="C27" i="3"/>
  <c r="B27" i="3"/>
  <c r="F49" i="3" l="1"/>
  <c r="F53" i="7"/>
  <c r="B49" i="7"/>
  <c r="C55" i="7"/>
  <c r="D55" i="7"/>
  <c r="B53" i="7"/>
  <c r="F53" i="3"/>
  <c r="E55" i="3"/>
  <c r="F55" i="3"/>
  <c r="C49" i="7"/>
  <c r="C51" i="3"/>
  <c r="E51" i="3"/>
  <c r="C55" i="3"/>
  <c r="E53" i="7"/>
  <c r="D49" i="7"/>
  <c r="C51" i="7"/>
  <c r="E55" i="7"/>
  <c r="B51" i="3"/>
  <c r="F51" i="3"/>
  <c r="D55" i="3"/>
  <c r="B51" i="7"/>
  <c r="F51" i="7"/>
  <c r="E49" i="7"/>
  <c r="D51" i="7"/>
  <c r="C53" i="7"/>
  <c r="B55" i="7"/>
  <c r="F55" i="7"/>
  <c r="P52" i="7"/>
  <c r="D60" i="7"/>
  <c r="O52" i="7" s="1"/>
  <c r="P51" i="7"/>
  <c r="D59" i="7"/>
  <c r="O51" i="7" s="1"/>
  <c r="E51" i="7"/>
  <c r="O50" i="7" l="1"/>
  <c r="P49" i="7"/>
  <c r="P50" i="7"/>
  <c r="E35" i="6" l="1"/>
  <c r="D35" i="6"/>
  <c r="C35" i="6"/>
  <c r="B35" i="6"/>
  <c r="E33" i="6"/>
  <c r="E53" i="6" s="1"/>
  <c r="D33" i="6"/>
  <c r="D53" i="6" s="1"/>
  <c r="C33" i="6"/>
  <c r="B33" i="6"/>
  <c r="E31" i="6"/>
  <c r="D31" i="6"/>
  <c r="C31" i="6"/>
  <c r="B31" i="6"/>
  <c r="E29" i="6"/>
  <c r="D29" i="6"/>
  <c r="C29" i="6"/>
  <c r="B29" i="6"/>
  <c r="E27" i="6"/>
  <c r="D27" i="6"/>
  <c r="C27" i="6"/>
  <c r="B27" i="6"/>
  <c r="E35" i="2"/>
  <c r="D35" i="2"/>
  <c r="C35" i="2"/>
  <c r="B35" i="2"/>
  <c r="E33" i="2"/>
  <c r="D33" i="2"/>
  <c r="C33" i="2"/>
  <c r="C53" i="2" s="1"/>
  <c r="B33" i="2"/>
  <c r="E31" i="2"/>
  <c r="D31" i="2"/>
  <c r="C31" i="2"/>
  <c r="C51" i="2" s="1"/>
  <c r="B31" i="2"/>
  <c r="E29" i="2"/>
  <c r="D29" i="2"/>
  <c r="C29" i="2"/>
  <c r="C49" i="2" s="1"/>
  <c r="B29" i="2"/>
  <c r="E27" i="2"/>
  <c r="D27" i="2"/>
  <c r="C27" i="2"/>
  <c r="B27" i="2"/>
  <c r="D51" i="6" l="1"/>
  <c r="E51" i="6"/>
  <c r="D55" i="6"/>
  <c r="E55" i="6"/>
  <c r="B49" i="6"/>
  <c r="C55" i="2"/>
  <c r="B53" i="2"/>
  <c r="B55" i="2"/>
  <c r="B51" i="6"/>
  <c r="B55" i="6"/>
  <c r="C51" i="6"/>
  <c r="C55" i="6"/>
  <c r="D49" i="2"/>
  <c r="D51" i="2"/>
  <c r="D53" i="2"/>
  <c r="D55" i="2"/>
  <c r="D49" i="6"/>
  <c r="B51" i="2"/>
  <c r="B53" i="6"/>
  <c r="C49" i="6"/>
  <c r="D62" i="6" s="1"/>
  <c r="C53" i="6"/>
  <c r="E49" i="2"/>
  <c r="E51" i="2"/>
  <c r="E53" i="2"/>
  <c r="E55" i="2"/>
  <c r="E49" i="6"/>
  <c r="D63" i="6" l="1"/>
  <c r="P51" i="6"/>
  <c r="O49" i="6"/>
  <c r="P50" i="6"/>
  <c r="O51" i="6"/>
  <c r="O50" i="6"/>
  <c r="O52" i="6"/>
  <c r="P52" i="6"/>
  <c r="P49" i="6"/>
</calcChain>
</file>

<file path=xl/sharedStrings.xml><?xml version="1.0" encoding="utf-8"?>
<sst xmlns="http://schemas.openxmlformats.org/spreadsheetml/2006/main" count="529" uniqueCount="131">
  <si>
    <t>SD</t>
  </si>
  <si>
    <t>Control</t>
  </si>
  <si>
    <t>0.05</t>
  </si>
  <si>
    <t>0.5</t>
  </si>
  <si>
    <t>n=4</t>
  </si>
  <si>
    <t>n=5</t>
  </si>
  <si>
    <t>PE 50 nm</t>
  </si>
  <si>
    <t>n=6</t>
  </si>
  <si>
    <r>
      <rPr>
        <b/>
        <sz val="9"/>
        <color theme="1"/>
        <rFont val="Calibri"/>
        <family val="2"/>
        <charset val="238"/>
        <scheme val="minor"/>
      </rPr>
      <t>NPs [</t>
    </r>
    <r>
      <rPr>
        <b/>
        <sz val="9"/>
        <color theme="1"/>
        <rFont val="Calibri"/>
        <family val="2"/>
        <charset val="238"/>
      </rPr>
      <t>µ</t>
    </r>
    <r>
      <rPr>
        <b/>
        <sz val="9"/>
        <color theme="1"/>
        <rFont val="Calibri"/>
        <family val="2"/>
        <charset val="238"/>
        <scheme val="minor"/>
      </rPr>
      <t>g/ml]</t>
    </r>
  </si>
  <si>
    <t>TH1</t>
  </si>
  <si>
    <t>TH2</t>
  </si>
  <si>
    <t>TH3</t>
  </si>
  <si>
    <t>TH4</t>
  </si>
  <si>
    <t>K</t>
  </si>
  <si>
    <t>[NPs]</t>
  </si>
  <si>
    <t>x</t>
  </si>
  <si>
    <t>TH5</t>
  </si>
  <si>
    <t>A</t>
  </si>
  <si>
    <t>B</t>
  </si>
  <si>
    <t>C</t>
  </si>
  <si>
    <t>D</t>
  </si>
  <si>
    <t>PE 100 nm</t>
  </si>
  <si>
    <t>User: USER</t>
  </si>
  <si>
    <t>Path: C:\Program Files (x86)\BMG\SPECTROstar Nano\User\Data\</t>
  </si>
  <si>
    <t>Test ID: 341</t>
  </si>
  <si>
    <t>Test Name: Polimeryzacja Fg</t>
  </si>
  <si>
    <t>Date: 14.04.2025</t>
  </si>
  <si>
    <t>Time: 14:20:08</t>
  </si>
  <si>
    <t>ID1: 14.04_TH5_PE100nm</t>
  </si>
  <si>
    <t>Absorbance</t>
  </si>
  <si>
    <t>Absorbance values are displayed as OD</t>
  </si>
  <si>
    <t>Well
Row</t>
  </si>
  <si>
    <t>Well
Col</t>
  </si>
  <si>
    <t>Content</t>
  </si>
  <si>
    <t>Raw Data (360)</t>
  </si>
  <si>
    <t>Maximum of Range 1 based on Raw Data (360)</t>
  </si>
  <si>
    <t>Minimum of Range 1 based on Raw Data (360)</t>
  </si>
  <si>
    <t>Maximum of slope (rising) in Range 1 based on Raw Data (360)</t>
  </si>
  <si>
    <t>Time</t>
  </si>
  <si>
    <t xml:space="preserve">0 min </t>
  </si>
  <si>
    <t>Sample X37</t>
  </si>
  <si>
    <t>Sample X38</t>
  </si>
  <si>
    <t>Sample X39</t>
  </si>
  <si>
    <t>Sample X40</t>
  </si>
  <si>
    <t>Sample X41</t>
  </si>
  <si>
    <t>Sample X42</t>
  </si>
  <si>
    <t>Sample X43</t>
  </si>
  <si>
    <t>Sample X44</t>
  </si>
  <si>
    <t>Sample X45</t>
  </si>
  <si>
    <t>Sample X46</t>
  </si>
  <si>
    <t>Sample X47</t>
  </si>
  <si>
    <t>Sample X48</t>
  </si>
  <si>
    <t>Test ID: 342</t>
  </si>
  <si>
    <t>Time: 14:37:33</t>
  </si>
  <si>
    <t>Sample X13</t>
  </si>
  <si>
    <t>Sample X14</t>
  </si>
  <si>
    <t>Sample X15</t>
  </si>
  <si>
    <t>Sample X16</t>
  </si>
  <si>
    <t>Sample X17</t>
  </si>
  <si>
    <t>Sample X18</t>
  </si>
  <si>
    <t>Sample X19</t>
  </si>
  <si>
    <t>Sample X20</t>
  </si>
  <si>
    <t>Sample X21</t>
  </si>
  <si>
    <t>Sample X22</t>
  </si>
  <si>
    <t>Sample X23</t>
  </si>
  <si>
    <t>Sample X24</t>
  </si>
  <si>
    <t>ID1: 14.04_TH1_PE100nm</t>
  </si>
  <si>
    <t>Amax</t>
  </si>
  <si>
    <t>Vmax</t>
  </si>
  <si>
    <t>Test ID: 339</t>
  </si>
  <si>
    <t>Time: 13:15:21</t>
  </si>
  <si>
    <t>G</t>
  </si>
  <si>
    <t>Sample X1</t>
  </si>
  <si>
    <t>Sample X2</t>
  </si>
  <si>
    <t>Sample X3</t>
  </si>
  <si>
    <t>Sample X4</t>
  </si>
  <si>
    <t>Sample X5</t>
  </si>
  <si>
    <t>Sample X6</t>
  </si>
  <si>
    <t>Sample X7</t>
  </si>
  <si>
    <t>Sample X8</t>
  </si>
  <si>
    <t>Sample X9</t>
  </si>
  <si>
    <t>Sample X10</t>
  </si>
  <si>
    <t>Sample X11</t>
  </si>
  <si>
    <t>Sample X12</t>
  </si>
  <si>
    <t>ID1: 14.04_TH2_PE100nm</t>
  </si>
  <si>
    <t>Test ID: 343</t>
  </si>
  <si>
    <t>Time: 14:53:39</t>
  </si>
  <si>
    <t>Sample X59</t>
  </si>
  <si>
    <t>Sample X60</t>
  </si>
  <si>
    <t>Sample X61</t>
  </si>
  <si>
    <t>Sample X62</t>
  </si>
  <si>
    <t>Sample X63</t>
  </si>
  <si>
    <t>Sample X64</t>
  </si>
  <si>
    <t>Sample X65</t>
  </si>
  <si>
    <t>Sample X66</t>
  </si>
  <si>
    <t>Sample X67</t>
  </si>
  <si>
    <t>Sample X68</t>
  </si>
  <si>
    <t>Sample X69</t>
  </si>
  <si>
    <t>Sample X70</t>
  </si>
  <si>
    <t>ID1: 14.04_TH3_PE100nm</t>
  </si>
  <si>
    <t>Test ID: 340</t>
  </si>
  <si>
    <t>Time: 13:46:37</t>
  </si>
  <si>
    <t>ID1: 14.04_TH4_PE100nm</t>
  </si>
  <si>
    <t>Test ID: 46</t>
  </si>
  <si>
    <t>Date: 19.12.2024</t>
  </si>
  <si>
    <t>Time: 16:36:07</t>
  </si>
  <si>
    <t>ID1: TH4 PE 50nm</t>
  </si>
  <si>
    <t>Test ID: 43</t>
  </si>
  <si>
    <t>Time: 14:51:57</t>
  </si>
  <si>
    <t>ID1: TH1 PE 50nm</t>
  </si>
  <si>
    <t>Test ID: 44</t>
  </si>
  <si>
    <t>Time: 15:34:36</t>
  </si>
  <si>
    <t>H</t>
  </si>
  <si>
    <t>Test ID: 45</t>
  </si>
  <si>
    <t>Time: 16:10:47</t>
  </si>
  <si>
    <t>ID1: TH2 PE 50nm</t>
  </si>
  <si>
    <t>ID1: TH3 PE 50nm</t>
  </si>
  <si>
    <t>% Control (control=100%)</t>
  </si>
  <si>
    <t>Average</t>
  </si>
  <si>
    <t>Raw data PE 50nm</t>
  </si>
  <si>
    <t>average</t>
  </si>
  <si>
    <t>Conreol</t>
  </si>
  <si>
    <t>Raw data</t>
  </si>
  <si>
    <t>% control (control=100%)</t>
  </si>
  <si>
    <t>% of control (control = 100%)</t>
  </si>
  <si>
    <t>% of control</t>
  </si>
  <si>
    <t>series/concentration</t>
  </si>
  <si>
    <t>TH1/o,o5</t>
  </si>
  <si>
    <t>TH4/50</t>
  </si>
  <si>
    <t>TH4/5</t>
  </si>
  <si>
    <t>ThH4/50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</si>
</sst>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10"/>
      <color indexed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87">
    <xf numFmtId="0" fontId="0" fillId="0" borderId="0" xfId="0"/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0" xfId="0" applyFont="1" applyFill="1"/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2" fontId="2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3" fillId="0" borderId="0" xfId="0" applyFont="1"/>
    <xf numFmtId="164" fontId="8" fillId="0" borderId="0" xfId="1" applyNumberFormat="1" applyFont="1" applyAlignment="1">
      <alignment horizontal="right" vertical="center"/>
    </xf>
    <xf numFmtId="2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10" fillId="0" borderId="0" xfId="1" applyNumberFormat="1" applyFont="1" applyAlignment="1">
      <alignment horizontal="right" vertical="center"/>
    </xf>
    <xf numFmtId="164" fontId="10" fillId="0" borderId="0" xfId="2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164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right"/>
    </xf>
    <xf numFmtId="0" fontId="3" fillId="5" borderId="9" xfId="0" applyFont="1" applyFill="1" applyBorder="1" applyAlignment="1">
      <alignment horizontal="center" wrapText="1"/>
    </xf>
    <xf numFmtId="0" fontId="0" fillId="5" borderId="13" xfId="0" applyFill="1" applyBorder="1" applyAlignment="1">
      <alignment horizontal="right"/>
    </xf>
    <xf numFmtId="0" fontId="0" fillId="5" borderId="3" xfId="0" applyFill="1" applyBorder="1" applyAlignment="1">
      <alignment horizontal="right"/>
    </xf>
    <xf numFmtId="0" fontId="0" fillId="6" borderId="11" xfId="0" applyFill="1" applyBorder="1" applyAlignment="1">
      <alignment horizontal="right"/>
    </xf>
    <xf numFmtId="0" fontId="0" fillId="6" borderId="4" xfId="0" applyFill="1" applyBorder="1" applyAlignment="1">
      <alignment horizontal="right"/>
    </xf>
    <xf numFmtId="0" fontId="3" fillId="6" borderId="0" xfId="0" applyFont="1" applyFill="1"/>
    <xf numFmtId="0" fontId="2" fillId="0" borderId="14" xfId="0" applyFont="1" applyBorder="1" applyAlignment="1">
      <alignment horizontal="right"/>
    </xf>
    <xf numFmtId="0" fontId="0" fillId="7" borderId="4" xfId="0" applyFill="1" applyBorder="1" applyAlignment="1">
      <alignment horizontal="right"/>
    </xf>
    <xf numFmtId="0" fontId="0" fillId="7" borderId="0" xfId="0" applyFill="1"/>
    <xf numFmtId="0" fontId="0" fillId="7" borderId="3" xfId="0" applyFill="1" applyBorder="1" applyAlignment="1">
      <alignment horizontal="right"/>
    </xf>
    <xf numFmtId="0" fontId="0" fillId="7" borderId="13" xfId="0" applyFill="1" applyBorder="1" applyAlignment="1">
      <alignment horizontal="right"/>
    </xf>
    <xf numFmtId="0" fontId="3" fillId="3" borderId="15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2" fontId="6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0" fillId="8" borderId="0" xfId="0" applyNumberFormat="1" applyFill="1" applyAlignment="1">
      <alignment horizontal="center" vertical="center"/>
    </xf>
    <xf numFmtId="0" fontId="3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2" fontId="6" fillId="4" borderId="18" xfId="0" applyNumberFormat="1" applyFont="1" applyFill="1" applyBorder="1" applyAlignment="1">
      <alignment horizontal="center"/>
    </xf>
    <xf numFmtId="2" fontId="0" fillId="5" borderId="18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2" fontId="6" fillId="8" borderId="18" xfId="0" applyNumberFormat="1" applyFont="1" applyFill="1" applyBorder="1" applyAlignment="1">
      <alignment horizontal="center"/>
    </xf>
    <xf numFmtId="2" fontId="0" fillId="2" borderId="18" xfId="0" applyNumberFormat="1" applyFill="1" applyBorder="1" applyAlignment="1">
      <alignment horizontal="center"/>
    </xf>
  </cellXfs>
  <cellStyles count="3">
    <cellStyle name="Normalny" xfId="0" builtinId="0"/>
    <cellStyle name="Normalny_Amax" xfId="2" xr:uid="{9FBF3AB4-CBC1-49DE-B290-68E6F07D2A92}"/>
    <cellStyle name="Normalny_VmaxC" xfId="1" xr:uid="{5FEDB9ED-2350-4822-B0EB-38BC7B3CE1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9622178861603"/>
          <c:y val="5.7311334847744755E-2"/>
          <c:w val="0.85377022552162074"/>
          <c:h val="0.671105177683828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23-4124-97EC-02015DA42F2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623-4124-97EC-02015DA42F2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23-4124-97EC-02015DA42F2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623-4124-97EC-02015DA42F2E}"/>
              </c:ext>
            </c:extLst>
          </c:dPt>
          <c:errBars>
            <c:errBarType val="both"/>
            <c:errValType val="cust"/>
            <c:noEndCap val="0"/>
            <c:plus>
              <c:numRef>
                <c:f>'Vmax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15.581329805889265</c:v>
                  </c:pt>
                  <c:pt idx="2">
                    <c:v>11.954038242009046</c:v>
                  </c:pt>
                  <c:pt idx="3">
                    <c:v>2.2795470640824673</c:v>
                  </c:pt>
                  <c:pt idx="4">
                    <c:v>4.6394290789673676</c:v>
                  </c:pt>
                  <c:pt idx="5">
                    <c:v>11.271495036993169</c:v>
                  </c:pt>
                  <c:pt idx="6">
                    <c:v>7.4386300781197434</c:v>
                  </c:pt>
                  <c:pt idx="7">
                    <c:v>5.2075946510632365</c:v>
                  </c:pt>
                  <c:pt idx="8">
                    <c:v>8.6656915197923343</c:v>
                  </c:pt>
                </c:numCache>
              </c:numRef>
            </c:plus>
            <c:minus>
              <c:numRef>
                <c:f>'Vmax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15.581329805889265</c:v>
                  </c:pt>
                  <c:pt idx="2">
                    <c:v>11.954038242009046</c:v>
                  </c:pt>
                  <c:pt idx="3">
                    <c:v>2.2795470640824673</c:v>
                  </c:pt>
                  <c:pt idx="4">
                    <c:v>4.6394290789673676</c:v>
                  </c:pt>
                  <c:pt idx="5">
                    <c:v>11.271495036993169</c:v>
                  </c:pt>
                  <c:pt idx="6">
                    <c:v>7.4386300781197434</c:v>
                  </c:pt>
                  <c:pt idx="7">
                    <c:v>5.2075946510632365</c:v>
                  </c:pt>
                  <c:pt idx="8">
                    <c:v>8.6656915197923343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'Vmax (summarized)'!$C$13:$K$14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50 nm</c:v>
                  </c:pt>
                  <c:pt idx="5">
                    <c:v>PE 100 nm</c:v>
                  </c:pt>
                </c:lvl>
              </c:multiLvlStrCache>
            </c:multiLvlStrRef>
          </c:cat>
          <c:val>
            <c:numRef>
              <c:f>'Vmax (summarized)'!$C$15:$K$15</c:f>
              <c:numCache>
                <c:formatCode>0.00</c:formatCode>
                <c:ptCount val="9"/>
                <c:pt idx="0">
                  <c:v>100</c:v>
                </c:pt>
                <c:pt idx="1">
                  <c:v>77.670155036148387</c:v>
                </c:pt>
                <c:pt idx="2">
                  <c:v>60.800407061202876</c:v>
                </c:pt>
                <c:pt idx="3">
                  <c:v>36.274967955088925</c:v>
                </c:pt>
                <c:pt idx="4">
                  <c:v>11.69365559069629</c:v>
                </c:pt>
                <c:pt idx="5" formatCode="General">
                  <c:v>89.681468828467288</c:v>
                </c:pt>
                <c:pt idx="6" formatCode="General">
                  <c:v>100.84823355688685</c:v>
                </c:pt>
                <c:pt idx="7" formatCode="General">
                  <c:v>100.84823355688685</c:v>
                </c:pt>
                <c:pt idx="8" formatCode="General">
                  <c:v>93.972956138707175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C19-4209-83C7-BDA278D47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8811731615100198"/>
              <c:y val="0.908607600165925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2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Vmax (% )</a:t>
                </a:r>
              </a:p>
            </c:rich>
          </c:tx>
          <c:layout>
            <c:manualLayout>
              <c:xMode val="edge"/>
              <c:yMode val="edge"/>
              <c:x val="2.96295059801524E-3"/>
              <c:y val="0.23437214863023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2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9622178861603"/>
          <c:y val="5.7311334847744755E-2"/>
          <c:w val="0.85377022552162074"/>
          <c:h val="0.671105177683828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2AF-4BE0-A787-DE16C0E93E9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2AF-4BE0-A787-DE16C0E93E9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2AF-4BE0-A787-DE16C0E93E9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2AF-4BE0-A787-DE16C0E93E9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30F-4FDA-96EA-18BF9FB24A91}"/>
              </c:ext>
            </c:extLst>
          </c:dPt>
          <c:errBars>
            <c:errBarType val="both"/>
            <c:errValType val="cust"/>
            <c:noEndCap val="0"/>
            <c:plus>
              <c:numRef>
                <c:f>'Amax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9.4172056799797428</c:v>
                  </c:pt>
                  <c:pt idx="2">
                    <c:v>8.7790445901930312</c:v>
                  </c:pt>
                  <c:pt idx="3">
                    <c:v>6.0980615688170996</c:v>
                  </c:pt>
                  <c:pt idx="4">
                    <c:v>4.1343619249684815</c:v>
                  </c:pt>
                  <c:pt idx="5">
                    <c:v>7.1054125711786185</c:v>
                  </c:pt>
                  <c:pt idx="6">
                    <c:v>7.8161277054268945</c:v>
                  </c:pt>
                  <c:pt idx="7">
                    <c:v>9.7355837110327279</c:v>
                  </c:pt>
                  <c:pt idx="8">
                    <c:v>18.404585330730395</c:v>
                  </c:pt>
                </c:numCache>
              </c:numRef>
            </c:plus>
            <c:minus>
              <c:numRef>
                <c:f>'Amax (summarized)'!$C$16:$T$16</c:f>
                <c:numCache>
                  <c:formatCode>General</c:formatCode>
                  <c:ptCount val="18"/>
                  <c:pt idx="0">
                    <c:v>0</c:v>
                  </c:pt>
                  <c:pt idx="1">
                    <c:v>9.4172056799797428</c:v>
                  </c:pt>
                  <c:pt idx="2">
                    <c:v>8.7790445901930312</c:v>
                  </c:pt>
                  <c:pt idx="3">
                    <c:v>6.0980615688170996</c:v>
                  </c:pt>
                  <c:pt idx="4">
                    <c:v>4.1343619249684815</c:v>
                  </c:pt>
                  <c:pt idx="5">
                    <c:v>7.1054125711786185</c:v>
                  </c:pt>
                  <c:pt idx="6">
                    <c:v>7.8161277054268945</c:v>
                  </c:pt>
                  <c:pt idx="7">
                    <c:v>9.7355837110327279</c:v>
                  </c:pt>
                  <c:pt idx="8">
                    <c:v>18.404585330730395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'Amax (summarized)'!$C$13:$K$14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50 nm</c:v>
                  </c:pt>
                  <c:pt idx="5">
                    <c:v>PE 100 nm</c:v>
                  </c:pt>
                </c:lvl>
              </c:multiLvlStrCache>
            </c:multiLvlStrRef>
          </c:cat>
          <c:val>
            <c:numRef>
              <c:f>'Amax (summarized)'!$C$15:$K$15</c:f>
              <c:numCache>
                <c:formatCode>0.00</c:formatCode>
                <c:ptCount val="9"/>
                <c:pt idx="0">
                  <c:v>100</c:v>
                </c:pt>
                <c:pt idx="1">
                  <c:v>91.991377839756979</c:v>
                </c:pt>
                <c:pt idx="2">
                  <c:v>86.205029260050935</c:v>
                </c:pt>
                <c:pt idx="3">
                  <c:v>58.157574826324336</c:v>
                </c:pt>
                <c:pt idx="4">
                  <c:v>11.112537705440081</c:v>
                </c:pt>
                <c:pt idx="5" formatCode="General">
                  <c:v>101.73529792932128</c:v>
                </c:pt>
                <c:pt idx="6" formatCode="General">
                  <c:v>101.36730994139756</c:v>
                </c:pt>
                <c:pt idx="7" formatCode="General">
                  <c:v>103.17060099935142</c:v>
                </c:pt>
                <c:pt idx="8" formatCode="General">
                  <c:v>78.015958386232597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30F-4FDA-96EA-18BF9FB24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8811731615100198"/>
              <c:y val="0.908607600165925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2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Amax</a:t>
                </a:r>
                <a:br>
                  <a:rPr lang="pl-PL" sz="2400" b="0" i="0" u="none" strike="noStrike" kern="1200" baseline="0">
                    <a:solidFill>
                      <a:schemeClr val="tx1"/>
                    </a:solidFill>
                  </a:rPr>
                </a:b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2.96295059801524E-3"/>
              <c:y val="0.23437214863023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2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74506211005271"/>
          <c:y val="0.17710972357815416"/>
          <c:w val="0.80256922447300127"/>
          <c:h val="0.5676672487428829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70C0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[1]Amax!$P$48:$P$52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9.4172056799797428</c:v>
                  </c:pt>
                  <c:pt idx="2">
                    <c:v>8.7790445901930312</c:v>
                  </c:pt>
                  <c:pt idx="3">
                    <c:v>6.0980615688170996</c:v>
                  </c:pt>
                  <c:pt idx="4">
                    <c:v>4.1343619249684815</c:v>
                  </c:pt>
                </c:numCache>
              </c:numRef>
            </c:plus>
            <c:minus>
              <c:numRef>
                <c:f>[1]Amax!$P$48:$P$52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9.4172056799797428</c:v>
                  </c:pt>
                  <c:pt idx="2">
                    <c:v>8.7790445901930312</c:v>
                  </c:pt>
                  <c:pt idx="3">
                    <c:v>6.0980615688170996</c:v>
                  </c:pt>
                  <c:pt idx="4">
                    <c:v>4.1343619249684815</c:v>
                  </c:pt>
                </c:numCache>
              </c:numRef>
            </c:minus>
          </c:errBars>
          <c:cat>
            <c:strRef>
              <c:f>AmaxPE50!$N$48:$N$52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AmaxPE50!$O$48:$O$52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91.991377839756979</c:v>
                </c:pt>
                <c:pt idx="2">
                  <c:v>86.205029260050935</c:v>
                </c:pt>
                <c:pt idx="3">
                  <c:v>58.157574826324336</c:v>
                </c:pt>
                <c:pt idx="4">
                  <c:v>11.112537705440081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E5-4665-A72C-40797E1A0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34081583912667213"/>
              <c:y val="0.8809502652348167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V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maxC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1.9367751311641822E-2"/>
              <c:y val="0.235505769054025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ln>
          <a:solidFill>
            <a:schemeClr val="bg1"/>
          </a:solidFill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10889763975483"/>
          <c:y val="0.13868427079086029"/>
          <c:w val="0.80256922447300127"/>
          <c:h val="0.5676672487428829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B0F0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[1]VmaxC!$P$48:$P$52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15.581329805889265</c:v>
                  </c:pt>
                  <c:pt idx="2">
                    <c:v>11.954038242009046</c:v>
                  </c:pt>
                  <c:pt idx="3">
                    <c:v>2.2795470640824673</c:v>
                  </c:pt>
                  <c:pt idx="4">
                    <c:v>4.6394290789673676</c:v>
                  </c:pt>
                </c:numCache>
              </c:numRef>
            </c:plus>
            <c:minus>
              <c:numRef>
                <c:f>[1]VmaxC!$P$48:$P$52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15.581329805889265</c:v>
                  </c:pt>
                  <c:pt idx="2">
                    <c:v>11.954038242009046</c:v>
                  </c:pt>
                  <c:pt idx="3">
                    <c:v>2.2795470640824673</c:v>
                  </c:pt>
                  <c:pt idx="4">
                    <c:v>4.6394290789673676</c:v>
                  </c:pt>
                </c:numCache>
              </c:numRef>
            </c:minus>
          </c:errBars>
          <c:cat>
            <c:strRef>
              <c:f>'Vmax PE50'!$N$48:$N$52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'Vmax PE50'!$O$48:$O$52</c:f>
              <c:numCache>
                <c:formatCode>0.00</c:formatCode>
                <c:ptCount val="5"/>
                <c:pt idx="0">
                  <c:v>100</c:v>
                </c:pt>
                <c:pt idx="1">
                  <c:v>77.670155036148387</c:v>
                </c:pt>
                <c:pt idx="2">
                  <c:v>77.670155036148387</c:v>
                </c:pt>
                <c:pt idx="3">
                  <c:v>36.274967955088925</c:v>
                </c:pt>
                <c:pt idx="4">
                  <c:v>11.69365559069629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837-4126-96C8-6F62F054B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34081583912667213"/>
              <c:y val="0.8809502652348167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V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1.9367751311641822E-2"/>
              <c:y val="0.235505769054025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ln>
          <a:solidFill>
            <a:schemeClr val="bg1"/>
          </a:solidFill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10889763975483"/>
          <c:y val="0.13868427079086029"/>
          <c:w val="0.80256922447300127"/>
          <c:h val="0.5676672487428829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B0F0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'VmaxPE 100'!$P$48:$P$52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11.271495036993169</c:v>
                  </c:pt>
                  <c:pt idx="2">
                    <c:v>7.4386300781197434</c:v>
                  </c:pt>
                  <c:pt idx="3">
                    <c:v>5.2075946510632365</c:v>
                  </c:pt>
                  <c:pt idx="4">
                    <c:v>8.6656915197923343</c:v>
                  </c:pt>
                </c:numCache>
              </c:numRef>
            </c:plus>
            <c:minus>
              <c:numRef>
                <c:f>'VmaxPE 100'!$P$48:$P$52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11.271495036993169</c:v>
                  </c:pt>
                  <c:pt idx="2">
                    <c:v>7.4386300781197434</c:v>
                  </c:pt>
                  <c:pt idx="3">
                    <c:v>5.2075946510632365</c:v>
                  </c:pt>
                  <c:pt idx="4">
                    <c:v>8.6656915197923343</c:v>
                  </c:pt>
                </c:numCache>
              </c:numRef>
            </c:minus>
          </c:errBars>
          <c:cat>
            <c:strRef>
              <c:f>'VmaxPE 100'!$N$48:$N$52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'VmaxPE 100'!$O$48:$O$52</c:f>
              <c:numCache>
                <c:formatCode>0.00</c:formatCode>
                <c:ptCount val="5"/>
                <c:pt idx="0">
                  <c:v>100</c:v>
                </c:pt>
                <c:pt idx="1">
                  <c:v>89.681468828467288</c:v>
                </c:pt>
                <c:pt idx="2">
                  <c:v>100.84823355688685</c:v>
                </c:pt>
                <c:pt idx="3">
                  <c:v>100.84823355688685</c:v>
                </c:pt>
                <c:pt idx="4">
                  <c:v>93.972956138707175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2-4B71-9F52-70FFF5268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(100nm) [µg/ml]</a:t>
                </a:r>
              </a:p>
            </c:rich>
          </c:tx>
          <c:layout>
            <c:manualLayout>
              <c:xMode val="edge"/>
              <c:yMode val="edge"/>
              <c:x val="0.34081583912667213"/>
              <c:y val="0.8809502652348167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V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maxC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1.9367751311641822E-2"/>
              <c:y val="0.235505769054025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ln>
          <a:solidFill>
            <a:schemeClr val="bg1"/>
          </a:solidFill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74506211005271"/>
          <c:y val="0.17710972357815416"/>
          <c:w val="0.80256922447300127"/>
          <c:h val="0.5676672487428829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70C0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[2]Amax!$P$48:$P$52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7.1054125711786185</c:v>
                  </c:pt>
                  <c:pt idx="2">
                    <c:v>7.8161277054268945</c:v>
                  </c:pt>
                  <c:pt idx="3">
                    <c:v>9.7355837110327279</c:v>
                  </c:pt>
                  <c:pt idx="4">
                    <c:v>18.404585330730395</c:v>
                  </c:pt>
                </c:numCache>
              </c:numRef>
            </c:plus>
            <c:minus>
              <c:numRef>
                <c:f>[2]Amax!$P$48:$P$52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7.1054125711786185</c:v>
                  </c:pt>
                  <c:pt idx="2">
                    <c:v>7.8161277054268945</c:v>
                  </c:pt>
                  <c:pt idx="3">
                    <c:v>9.7355837110327279</c:v>
                  </c:pt>
                  <c:pt idx="4">
                    <c:v>18.404585330730395</c:v>
                  </c:pt>
                </c:numCache>
              </c:numRef>
            </c:minus>
          </c:errBars>
          <c:cat>
            <c:strRef>
              <c:f>[2]Amax!$N$48:$N$52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[2]Amax!$O$48:$O$52</c:f>
              <c:numCache>
                <c:formatCode>General</c:formatCode>
                <c:ptCount val="5"/>
                <c:pt idx="0">
                  <c:v>100</c:v>
                </c:pt>
                <c:pt idx="1">
                  <c:v>101.73529792932128</c:v>
                </c:pt>
                <c:pt idx="2">
                  <c:v>101.36730994139756</c:v>
                </c:pt>
                <c:pt idx="3">
                  <c:v>103.17060099935142</c:v>
                </c:pt>
                <c:pt idx="4">
                  <c:v>78.015958386232597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D7-4967-958B-5F92B1FDD0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(100nm) [µg/ml]</a:t>
                </a:r>
              </a:p>
            </c:rich>
          </c:tx>
          <c:layout>
            <c:manualLayout>
              <c:xMode val="edge"/>
              <c:yMode val="edge"/>
              <c:x val="0.34081583912667213"/>
              <c:y val="0.8809502652348167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A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maxC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1.9367751311641822E-2"/>
              <c:y val="0.235505769054025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ln>
          <a:solidFill>
            <a:schemeClr val="bg1"/>
          </a:solidFill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131884</xdr:colOff>
      <xdr:row>18</xdr:row>
      <xdr:rowOff>106029</xdr:rowOff>
    </xdr:from>
    <xdr:to>
      <xdr:col>16</xdr:col>
      <xdr:colOff>601935</xdr:colOff>
      <xdr:row>46</xdr:row>
      <xdr:rowOff>155950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940E70E1-66D3-465B-900E-FE1271DC0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423833</xdr:colOff>
      <xdr:row>17</xdr:row>
      <xdr:rowOff>135336</xdr:rowOff>
    </xdr:from>
    <xdr:to>
      <xdr:col>24</xdr:col>
      <xdr:colOff>522368</xdr:colOff>
      <xdr:row>46</xdr:row>
      <xdr:rowOff>9411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91F1E54-ACA2-4368-B825-66E4EA62D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499323</xdr:colOff>
      <xdr:row>57</xdr:row>
      <xdr:rowOff>119533</xdr:rowOff>
    </xdr:from>
    <xdr:to>
      <xdr:col>21</xdr:col>
      <xdr:colOff>282103</xdr:colOff>
      <xdr:row>79</xdr:row>
      <xdr:rowOff>66877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C061FC41-EAC0-40BE-B1FD-25FB32302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117804</xdr:colOff>
      <xdr:row>57</xdr:row>
      <xdr:rowOff>118348</xdr:rowOff>
    </xdr:from>
    <xdr:to>
      <xdr:col>20</xdr:col>
      <xdr:colOff>500458</xdr:colOff>
      <xdr:row>79</xdr:row>
      <xdr:rowOff>65693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9C533687-3A7E-477C-BEAB-3254F551B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412336</xdr:colOff>
      <xdr:row>58</xdr:row>
      <xdr:rowOff>102135</xdr:rowOff>
    </xdr:from>
    <xdr:to>
      <xdr:col>22</xdr:col>
      <xdr:colOff>195117</xdr:colOff>
      <xdr:row>80</xdr:row>
      <xdr:rowOff>49480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BF230197-526B-4274-8578-1679D4A96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499323</xdr:colOff>
      <xdr:row>57</xdr:row>
      <xdr:rowOff>119533</xdr:rowOff>
    </xdr:from>
    <xdr:to>
      <xdr:col>21</xdr:col>
      <xdr:colOff>282103</xdr:colOff>
      <xdr:row>79</xdr:row>
      <xdr:rowOff>66877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82E38B98-38E6-4348-89F6-3391392E7B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kumenty/A%20DOKTORAT/LABORATORIUM/Polimeryzacja%20fibrynogenu/PE50/(8.01)%20Zestawienie_wynik&#243;w_PE50_TH_Polimeryzacja%20Fg.xlsx" TargetMode="External"/><Relationship Id="rId2" Type="http://schemas.openxmlformats.org/officeDocument/2006/relationships/externalLinkPath" Target="file:///C:\Dokumenty\A%20DOKTORAT\LABORATORIUM\Polimeryzacja%20fibrynogenu\PE50\(8.01)%20Zestawienie_wynik&#243;w_PE50_TH_Polimeryzacja%20Fg.xlsx" TargetMode="External"/><Relationship Id="rId1" Type="http://schemas.openxmlformats.org/officeDocument/2006/relationships/externalLinkPath" Target="/Dokumenty/A%20DOKTORAT/LABORATORIUM/Polimeryzacja%20fibrynogenu/PE50/(8.01)%20Zestawienie_wynik&#243;w_PE50_TH_Polimeryzacja%20Fg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kumenty/A%20DOKTORAT/LABORATORIUM/Polimeryzacja%20fibrynogenu/PE130/30.05_PE130_TH_Zestawienie_wynik&#243;w_Polimeryzacja%20Fg_%20TH_wariant%20II%20(1)%20&#8212;%20kopia.xlsx" TargetMode="External"/><Relationship Id="rId2" Type="http://schemas.openxmlformats.org/officeDocument/2006/relationships/externalLinkPath" Target="file:///C:\Dokumenty\A%20DOKTORAT\LABORATORIUM\Polimeryzacja%20fibrynogenu\PE130\30.05_PE130_TH_Zestawienie_wynik&#243;w_Polimeryzacja%20Fg_%20TH_wariant%20II%20(1)%20&#8212;%20kopia.xlsx" TargetMode="External"/><Relationship Id="rId1" Type="http://schemas.openxmlformats.org/officeDocument/2006/relationships/externalLinkPath" Target="/Dokumenty/A%20DOKTORAT/LABORATORIUM/Polimeryzacja%20fibrynogenu/PE130/30.05_PE130_TH_Zestawienie_wynik&#243;w_Polimeryzacja%20Fg_%20TH_wariant%20II%20(1)%20&#8212;%20k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ROWE DANE"/>
      <sheetName val="VmaxC"/>
      <sheetName val="Amax"/>
    </sheetNames>
    <sheetDataSet>
      <sheetData sheetId="0"/>
      <sheetData sheetId="1">
        <row r="48">
          <cell r="N48" t="str">
            <v>Control</v>
          </cell>
          <cell r="O48">
            <v>100</v>
          </cell>
          <cell r="P48">
            <v>0</v>
          </cell>
        </row>
        <row r="49">
          <cell r="N49" t="str">
            <v>0.05</v>
          </cell>
          <cell r="O49">
            <v>77.670155036148387</v>
          </cell>
          <cell r="P49">
            <v>15.581329805889265</v>
          </cell>
        </row>
        <row r="50">
          <cell r="N50" t="str">
            <v>0.5</v>
          </cell>
          <cell r="O50">
            <v>60.800407061202876</v>
          </cell>
          <cell r="P50">
            <v>11.954038242009046</v>
          </cell>
        </row>
        <row r="51">
          <cell r="N51">
            <v>5</v>
          </cell>
          <cell r="O51">
            <v>36.274967955088925</v>
          </cell>
          <cell r="P51">
            <v>2.2795470640824673</v>
          </cell>
        </row>
        <row r="52">
          <cell r="N52">
            <v>50</v>
          </cell>
          <cell r="O52">
            <v>11.69365559069629</v>
          </cell>
          <cell r="P52">
            <v>4.6394290789673676</v>
          </cell>
        </row>
      </sheetData>
      <sheetData sheetId="2">
        <row r="48">
          <cell r="N48" t="str">
            <v>Control</v>
          </cell>
          <cell r="O48">
            <v>100</v>
          </cell>
          <cell r="P48">
            <v>0</v>
          </cell>
        </row>
        <row r="49">
          <cell r="N49" t="str">
            <v>0.05</v>
          </cell>
          <cell r="O49">
            <v>91.991377839756979</v>
          </cell>
          <cell r="P49">
            <v>9.4172056799797428</v>
          </cell>
        </row>
        <row r="50">
          <cell r="N50" t="str">
            <v>0.5</v>
          </cell>
          <cell r="O50">
            <v>86.205029260050935</v>
          </cell>
          <cell r="P50">
            <v>8.7790445901930312</v>
          </cell>
        </row>
        <row r="51">
          <cell r="N51">
            <v>5</v>
          </cell>
          <cell r="O51">
            <v>58.157574826324336</v>
          </cell>
          <cell r="P51">
            <v>6.0980615688170996</v>
          </cell>
        </row>
        <row r="52">
          <cell r="N52">
            <v>50</v>
          </cell>
          <cell r="O52">
            <v>11.112537705440081</v>
          </cell>
          <cell r="P52">
            <v>4.1343619249684815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ROWE DANE"/>
      <sheetName val="VmaxC"/>
      <sheetName val="Amax"/>
      <sheetName val="Time to max"/>
    </sheetNames>
    <sheetDataSet>
      <sheetData sheetId="0"/>
      <sheetData sheetId="1">
        <row r="48">
          <cell r="N48" t="str">
            <v>Control</v>
          </cell>
          <cell r="O48">
            <v>100</v>
          </cell>
          <cell r="P48">
            <v>0</v>
          </cell>
        </row>
        <row r="49">
          <cell r="N49" t="str">
            <v>0.05</v>
          </cell>
          <cell r="O49">
            <v>80.223982398516782</v>
          </cell>
          <cell r="P49">
            <v>11.271495036993169</v>
          </cell>
        </row>
        <row r="50">
          <cell r="N50" t="str">
            <v>0.5</v>
          </cell>
          <cell r="O50">
            <v>100.38914020377641</v>
          </cell>
          <cell r="P50">
            <v>7.4386300781197434</v>
          </cell>
        </row>
        <row r="51">
          <cell r="N51">
            <v>5</v>
          </cell>
          <cell r="O51">
            <v>100.84823355688685</v>
          </cell>
          <cell r="P51">
            <v>5.2075946510632365</v>
          </cell>
        </row>
        <row r="52">
          <cell r="N52">
            <v>50</v>
          </cell>
          <cell r="O52">
            <v>93.972964910965743</v>
          </cell>
          <cell r="P52">
            <v>8.6656915197923343</v>
          </cell>
        </row>
      </sheetData>
      <sheetData sheetId="2">
        <row r="48">
          <cell r="N48" t="str">
            <v>Control</v>
          </cell>
          <cell r="O48">
            <v>100</v>
          </cell>
          <cell r="P48">
            <v>0</v>
          </cell>
        </row>
        <row r="49">
          <cell r="N49" t="str">
            <v>0.05</v>
          </cell>
          <cell r="O49">
            <v>101.73529792932128</v>
          </cell>
          <cell r="P49">
            <v>7.1054125711786185</v>
          </cell>
        </row>
        <row r="50">
          <cell r="N50" t="str">
            <v>0.5</v>
          </cell>
          <cell r="O50">
            <v>101.36730994139756</v>
          </cell>
          <cell r="P50">
            <v>7.8161277054268945</v>
          </cell>
        </row>
        <row r="51">
          <cell r="N51">
            <v>5</v>
          </cell>
          <cell r="O51">
            <v>103.17060099935142</v>
          </cell>
          <cell r="P51">
            <v>9.7355837110327279</v>
          </cell>
        </row>
        <row r="52">
          <cell r="N52">
            <v>50</v>
          </cell>
          <cell r="O52">
            <v>78.015958386232597</v>
          </cell>
          <cell r="P52">
            <v>18.404585330730395</v>
          </cell>
        </row>
      </sheetData>
      <sheetData sheetId="3">
        <row r="48">
          <cell r="N48" t="str">
            <v>Control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2C54-5581-40C5-B628-E5BE3001142D}">
  <dimension ref="A1:U48"/>
  <sheetViews>
    <sheetView tabSelected="1" zoomScale="60" zoomScaleNormal="60" workbookViewId="0">
      <selection activeCell="Y24" sqref="Y24"/>
    </sheetView>
  </sheetViews>
  <sheetFormatPr defaultRowHeight="14.4" x14ac:dyDescent="0.3"/>
  <cols>
    <col min="5" max="5" width="9.44140625" customWidth="1"/>
    <col min="7" max="7" width="8.6640625" customWidth="1"/>
    <col min="10" max="10" width="13.109375" customWidth="1"/>
    <col min="18" max="18" width="12.109375" bestFit="1" customWidth="1"/>
  </cols>
  <sheetData>
    <row r="1" spans="1:21" x14ac:dyDescent="0.3">
      <c r="A1" s="3"/>
      <c r="B1" s="7" t="s">
        <v>120</v>
      </c>
      <c r="C1" s="7" t="s">
        <v>0</v>
      </c>
      <c r="D1" s="3"/>
      <c r="E1" s="3"/>
      <c r="F1" s="3"/>
      <c r="G1" s="3"/>
      <c r="H1" s="7" t="s">
        <v>120</v>
      </c>
      <c r="I1" s="7" t="s">
        <v>0</v>
      </c>
      <c r="J1" s="3"/>
      <c r="O1" s="3"/>
      <c r="P1" s="7"/>
      <c r="Q1" s="7"/>
      <c r="R1" s="3"/>
      <c r="S1" s="3"/>
      <c r="T1" s="13"/>
      <c r="U1" s="3"/>
    </row>
    <row r="2" spans="1:21" x14ac:dyDescent="0.3">
      <c r="A2" s="7" t="s">
        <v>1</v>
      </c>
      <c r="B2" s="3">
        <v>100</v>
      </c>
      <c r="C2" s="3">
        <v>0</v>
      </c>
      <c r="D2" s="3"/>
      <c r="E2" s="3"/>
      <c r="F2" s="3"/>
      <c r="G2" s="7" t="s">
        <v>1</v>
      </c>
      <c r="H2" s="3">
        <v>100</v>
      </c>
      <c r="I2" s="3">
        <v>0</v>
      </c>
      <c r="J2" s="3"/>
      <c r="O2" s="7"/>
      <c r="P2" s="3"/>
      <c r="Q2" s="3"/>
      <c r="R2" s="7"/>
      <c r="S2" s="3"/>
      <c r="T2" s="3"/>
      <c r="U2" s="3"/>
    </row>
    <row r="3" spans="1:21" x14ac:dyDescent="0.3">
      <c r="A3" s="7" t="s">
        <v>2</v>
      </c>
      <c r="B3" s="15">
        <v>77.670155036148387</v>
      </c>
      <c r="C3" s="3">
        <v>15.581329805889265</v>
      </c>
      <c r="D3" s="3"/>
      <c r="E3" s="3"/>
      <c r="F3" s="3"/>
      <c r="G3" s="7" t="s">
        <v>2</v>
      </c>
      <c r="H3" s="15">
        <v>89.681468828467288</v>
      </c>
      <c r="I3" s="3">
        <v>11.271495036993169</v>
      </c>
      <c r="J3" s="21"/>
      <c r="O3" s="7"/>
      <c r="P3" s="15"/>
      <c r="Q3" s="3"/>
      <c r="R3" s="21"/>
      <c r="S3" s="3"/>
      <c r="U3" s="3"/>
    </row>
    <row r="4" spans="1:21" x14ac:dyDescent="0.3">
      <c r="A4" s="7" t="s">
        <v>3</v>
      </c>
      <c r="B4" s="15">
        <v>60.800407061202876</v>
      </c>
      <c r="C4" s="3">
        <v>11.954038242009046</v>
      </c>
      <c r="D4" s="17"/>
      <c r="E4" s="3"/>
      <c r="F4" s="3"/>
      <c r="G4" s="7" t="s">
        <v>3</v>
      </c>
      <c r="H4" s="15">
        <v>100.84823355688685</v>
      </c>
      <c r="I4" s="3">
        <v>7.4386300781197434</v>
      </c>
      <c r="J4" s="21"/>
      <c r="O4" s="7"/>
      <c r="P4" s="15"/>
      <c r="Q4" s="3"/>
      <c r="R4" s="21"/>
      <c r="S4" s="3"/>
      <c r="U4" s="3"/>
    </row>
    <row r="5" spans="1:21" x14ac:dyDescent="0.3">
      <c r="A5" s="7">
        <v>5</v>
      </c>
      <c r="B5" s="15">
        <v>36.274967955088925</v>
      </c>
      <c r="C5" s="3">
        <v>2.2795470640824673</v>
      </c>
      <c r="D5" s="17"/>
      <c r="E5" s="3"/>
      <c r="F5" s="3"/>
      <c r="G5" s="7">
        <v>5</v>
      </c>
      <c r="H5" s="15">
        <v>100.84823355688685</v>
      </c>
      <c r="I5" s="3">
        <v>5.2075946510632365</v>
      </c>
      <c r="J5" s="21"/>
      <c r="O5" s="7"/>
      <c r="P5" s="15"/>
      <c r="Q5" s="3"/>
      <c r="R5" s="26"/>
      <c r="S5" s="3"/>
      <c r="U5" s="3"/>
    </row>
    <row r="6" spans="1:21" x14ac:dyDescent="0.3">
      <c r="A6" s="7">
        <v>50</v>
      </c>
      <c r="B6" s="15">
        <v>11.69365559069629</v>
      </c>
      <c r="C6" s="3">
        <v>4.6394290789673676</v>
      </c>
      <c r="D6" s="17"/>
      <c r="E6" s="3"/>
      <c r="F6" s="3"/>
      <c r="G6" s="7">
        <v>50</v>
      </c>
      <c r="H6" s="15">
        <v>93.972956138707175</v>
      </c>
      <c r="I6" s="3">
        <v>8.6656915197923343</v>
      </c>
      <c r="J6" s="21"/>
      <c r="O6" s="7"/>
      <c r="P6" s="15"/>
      <c r="Q6" s="3"/>
      <c r="R6" s="26"/>
      <c r="S6" s="3"/>
      <c r="U6" s="3"/>
    </row>
    <row r="7" spans="1:21" x14ac:dyDescent="0.3">
      <c r="A7" s="3"/>
      <c r="B7" s="3"/>
      <c r="C7" s="3"/>
      <c r="D7" s="3"/>
      <c r="E7" s="3"/>
      <c r="F7" s="3"/>
      <c r="G7" s="3"/>
      <c r="H7" s="3"/>
      <c r="I7" s="3"/>
      <c r="J7" s="3"/>
      <c r="O7" s="3"/>
      <c r="P7" s="3"/>
      <c r="Q7" s="3"/>
      <c r="R7" s="3"/>
      <c r="S7" s="3"/>
      <c r="U7" s="3"/>
    </row>
    <row r="8" spans="1:21" ht="18" x14ac:dyDescent="0.35">
      <c r="A8" s="39" t="s">
        <v>4</v>
      </c>
      <c r="B8" s="3"/>
      <c r="C8" s="3"/>
      <c r="D8" s="3"/>
      <c r="G8" s="39" t="s">
        <v>5</v>
      </c>
      <c r="H8" s="3"/>
      <c r="I8" s="3"/>
      <c r="J8" s="3"/>
      <c r="O8" s="24"/>
      <c r="P8" s="3"/>
      <c r="Q8" s="3"/>
      <c r="R8" s="3"/>
      <c r="S8" s="26"/>
      <c r="U8" s="3"/>
    </row>
    <row r="9" spans="1:21" x14ac:dyDescent="0.3">
      <c r="A9" s="3"/>
      <c r="B9" s="7"/>
      <c r="C9" s="3"/>
      <c r="D9" s="3"/>
      <c r="E9" s="3"/>
      <c r="F9" s="3"/>
      <c r="G9" s="3"/>
      <c r="H9" s="20"/>
      <c r="P9" s="20"/>
    </row>
    <row r="10" spans="1:21" x14ac:dyDescent="0.3">
      <c r="A10" s="3"/>
      <c r="E10" s="7"/>
      <c r="F10" s="7"/>
      <c r="G10" s="7"/>
      <c r="K10" s="20"/>
      <c r="L10" s="20"/>
      <c r="M10" s="20"/>
      <c r="N10" s="20"/>
      <c r="O10" s="20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D12" s="3"/>
      <c r="E12" s="3"/>
      <c r="F12" s="3"/>
      <c r="G12" s="3"/>
      <c r="H12" s="3"/>
    </row>
    <row r="13" spans="1:21" ht="15.6" x14ac:dyDescent="0.3">
      <c r="A13" s="3"/>
      <c r="B13" s="3"/>
      <c r="C13" s="3" t="s">
        <v>1</v>
      </c>
      <c r="D13" s="38" t="s">
        <v>6</v>
      </c>
      <c r="E13" s="3"/>
      <c r="G13" s="3"/>
      <c r="H13" s="38" t="s">
        <v>21</v>
      </c>
      <c r="Q13" s="38"/>
    </row>
    <row r="14" spans="1:21" ht="15.6" x14ac:dyDescent="0.3">
      <c r="A14" s="3"/>
      <c r="D14" s="38" t="s">
        <v>2</v>
      </c>
      <c r="E14" s="38" t="s">
        <v>3</v>
      </c>
      <c r="F14" s="38">
        <v>5</v>
      </c>
      <c r="G14" s="38">
        <v>50</v>
      </c>
      <c r="H14" s="38" t="s">
        <v>2</v>
      </c>
      <c r="I14" s="38" t="s">
        <v>3</v>
      </c>
      <c r="J14" s="38">
        <v>5</v>
      </c>
      <c r="K14" s="38">
        <v>50</v>
      </c>
      <c r="P14" s="3"/>
      <c r="Q14" s="38"/>
      <c r="R14" s="38"/>
      <c r="S14" s="38"/>
      <c r="T14" s="38"/>
    </row>
    <row r="15" spans="1:21" ht="15.6" x14ac:dyDescent="0.3">
      <c r="B15" t="s">
        <v>120</v>
      </c>
      <c r="C15" s="37">
        <f>$B2</f>
        <v>100</v>
      </c>
      <c r="D15" s="37">
        <f>$B3</f>
        <v>77.670155036148387</v>
      </c>
      <c r="E15" s="37">
        <f>$B4</f>
        <v>60.800407061202876</v>
      </c>
      <c r="F15" s="37">
        <f>$B5</f>
        <v>36.274967955088925</v>
      </c>
      <c r="G15" s="37">
        <f>$B6</f>
        <v>11.69365559069629</v>
      </c>
      <c r="H15">
        <f>$H3</f>
        <v>89.681468828467288</v>
      </c>
      <c r="I15">
        <f>$H4</f>
        <v>100.84823355688685</v>
      </c>
      <c r="J15">
        <f>$H5</f>
        <v>100.84823355688685</v>
      </c>
      <c r="K15">
        <f>$H6</f>
        <v>93.972956138707175</v>
      </c>
      <c r="P15" s="37"/>
      <c r="Q15" s="37"/>
      <c r="R15" s="37"/>
      <c r="S15" s="37"/>
      <c r="T15" s="36"/>
    </row>
    <row r="16" spans="1:21" ht="15.6" x14ac:dyDescent="0.3">
      <c r="B16" t="s">
        <v>0</v>
      </c>
      <c r="C16" s="35">
        <f>$C2</f>
        <v>0</v>
      </c>
      <c r="D16" s="35">
        <f>$C3</f>
        <v>15.581329805889265</v>
      </c>
      <c r="E16" s="35">
        <f>$C4</f>
        <v>11.954038242009046</v>
      </c>
      <c r="F16" s="35">
        <f>$C5</f>
        <v>2.2795470640824673</v>
      </c>
      <c r="G16" s="35">
        <f>$C6</f>
        <v>4.6394290789673676</v>
      </c>
      <c r="H16" s="7">
        <f>$I3</f>
        <v>11.271495036993169</v>
      </c>
      <c r="I16" s="7">
        <f>$I4</f>
        <v>7.4386300781197434</v>
      </c>
      <c r="J16" s="7">
        <f>$I5</f>
        <v>5.2075946510632365</v>
      </c>
      <c r="K16" s="7">
        <f>$I6</f>
        <v>8.6656915197923343</v>
      </c>
      <c r="P16" s="35"/>
      <c r="Q16" s="35"/>
      <c r="R16" s="35"/>
      <c r="S16" s="35"/>
      <c r="T16" s="7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7"/>
      <c r="B43" s="34"/>
      <c r="C43" s="7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33"/>
      <c r="B47" s="3"/>
      <c r="C47" s="3"/>
      <c r="D47" s="3"/>
      <c r="E47" s="3"/>
      <c r="F47" s="3"/>
      <c r="G47" s="3"/>
    </row>
    <row r="48" spans="1:7" x14ac:dyDescent="0.3">
      <c r="A48" t="s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65FC-3E5A-470E-8154-DF1618A92D37}">
  <dimension ref="A1:U47"/>
  <sheetViews>
    <sheetView zoomScale="58" zoomScaleNormal="58" workbookViewId="0">
      <selection activeCell="Q12" sqref="Q12"/>
    </sheetView>
  </sheetViews>
  <sheetFormatPr defaultRowHeight="14.4" x14ac:dyDescent="0.3"/>
  <cols>
    <col min="5" max="5" width="9.44140625" customWidth="1"/>
    <col min="7" max="7" width="8.6640625" customWidth="1"/>
    <col min="18" max="18" width="12.109375" bestFit="1" customWidth="1"/>
  </cols>
  <sheetData>
    <row r="1" spans="1:21" x14ac:dyDescent="0.3">
      <c r="A1" s="3"/>
      <c r="B1" s="7" t="s">
        <v>120</v>
      </c>
      <c r="C1" s="7" t="s">
        <v>0</v>
      </c>
      <c r="D1" s="3"/>
      <c r="E1" s="3"/>
      <c r="F1" s="3"/>
      <c r="G1" s="3"/>
      <c r="H1" s="7" t="s">
        <v>120</v>
      </c>
      <c r="I1" s="7" t="s">
        <v>0</v>
      </c>
      <c r="J1" s="3"/>
      <c r="O1" s="3"/>
      <c r="P1" s="7"/>
      <c r="Q1" s="7"/>
      <c r="R1" s="3"/>
      <c r="S1" s="3"/>
      <c r="T1" s="13"/>
      <c r="U1" s="3"/>
    </row>
    <row r="2" spans="1:21" x14ac:dyDescent="0.3">
      <c r="A2" s="7" t="s">
        <v>1</v>
      </c>
      <c r="B2" s="3">
        <v>100</v>
      </c>
      <c r="C2" s="3">
        <v>0</v>
      </c>
      <c r="D2" s="3"/>
      <c r="E2" s="3"/>
      <c r="F2" s="3"/>
      <c r="G2" s="7" t="s">
        <v>1</v>
      </c>
      <c r="H2" s="3">
        <v>100</v>
      </c>
      <c r="I2" s="3">
        <v>0</v>
      </c>
      <c r="J2" s="3"/>
      <c r="O2" s="7"/>
      <c r="P2" s="3"/>
      <c r="Q2" s="3"/>
      <c r="R2" s="3"/>
      <c r="T2" s="3"/>
      <c r="U2" s="3"/>
    </row>
    <row r="3" spans="1:21" x14ac:dyDescent="0.3">
      <c r="A3" s="7" t="s">
        <v>2</v>
      </c>
      <c r="B3" s="15">
        <v>91.991377839756979</v>
      </c>
      <c r="C3" s="3">
        <v>9.4172056799797428</v>
      </c>
      <c r="D3" s="3"/>
      <c r="E3" s="3"/>
      <c r="F3" s="3"/>
      <c r="G3" s="7" t="s">
        <v>2</v>
      </c>
      <c r="H3" s="15">
        <v>101.73529792932128</v>
      </c>
      <c r="I3" s="3">
        <v>7.1054125711786185</v>
      </c>
      <c r="J3" s="41"/>
      <c r="O3" s="7"/>
      <c r="P3" s="15"/>
      <c r="Q3" s="3"/>
      <c r="R3" s="40"/>
      <c r="U3" s="3"/>
    </row>
    <row r="4" spans="1:21" x14ac:dyDescent="0.3">
      <c r="A4" s="7" t="s">
        <v>3</v>
      </c>
      <c r="B4" s="15">
        <v>86.205029260050935</v>
      </c>
      <c r="C4" s="3">
        <v>8.7790445901930312</v>
      </c>
      <c r="D4" s="3"/>
      <c r="E4" s="3"/>
      <c r="F4" s="3"/>
      <c r="G4" s="7" t="s">
        <v>3</v>
      </c>
      <c r="H4" s="15">
        <v>101.36730994139756</v>
      </c>
      <c r="I4" s="3">
        <v>7.8161277054268945</v>
      </c>
      <c r="J4" s="41"/>
      <c r="O4" s="7"/>
      <c r="P4" s="15"/>
      <c r="Q4" s="3"/>
      <c r="R4" s="40"/>
      <c r="U4" s="3"/>
    </row>
    <row r="5" spans="1:21" x14ac:dyDescent="0.3">
      <c r="A5" s="7">
        <v>5</v>
      </c>
      <c r="B5" s="15">
        <v>58.157574826324336</v>
      </c>
      <c r="C5" s="3">
        <v>6.0980615688170996</v>
      </c>
      <c r="D5" s="17"/>
      <c r="E5" s="3"/>
      <c r="F5" s="3"/>
      <c r="G5" s="7">
        <v>5</v>
      </c>
      <c r="H5" s="15">
        <v>103.17060099935142</v>
      </c>
      <c r="I5" s="3">
        <v>9.7355837110327279</v>
      </c>
      <c r="J5" s="41"/>
      <c r="O5" s="7"/>
      <c r="P5" s="15"/>
      <c r="Q5" s="3"/>
      <c r="R5" s="27"/>
      <c r="U5" s="3"/>
    </row>
    <row r="6" spans="1:21" x14ac:dyDescent="0.3">
      <c r="A6" s="7">
        <v>50</v>
      </c>
      <c r="B6" s="15">
        <v>11.112537705440081</v>
      </c>
      <c r="C6" s="3">
        <v>4.1343619249684815</v>
      </c>
      <c r="D6" s="17"/>
      <c r="E6" s="3"/>
      <c r="F6" s="3"/>
      <c r="G6" s="7">
        <v>50</v>
      </c>
      <c r="H6" s="15">
        <v>78.015958386232597</v>
      </c>
      <c r="I6" s="3">
        <v>18.404585330730395</v>
      </c>
      <c r="J6" s="42"/>
      <c r="O6" s="7"/>
      <c r="P6" s="15"/>
      <c r="Q6" s="3"/>
      <c r="R6" s="27"/>
      <c r="U6" s="3"/>
    </row>
    <row r="7" spans="1:21" x14ac:dyDescent="0.3">
      <c r="A7" s="3"/>
      <c r="B7" s="3"/>
      <c r="C7" s="3"/>
      <c r="D7" s="3"/>
      <c r="E7" s="3"/>
      <c r="F7" s="3"/>
      <c r="G7" s="3"/>
      <c r="H7" s="3"/>
      <c r="I7" s="3"/>
      <c r="J7" s="3"/>
      <c r="O7" s="3"/>
      <c r="P7" s="3"/>
      <c r="Q7" s="3"/>
      <c r="R7" s="3"/>
      <c r="U7" s="3"/>
    </row>
    <row r="8" spans="1:21" ht="18" x14ac:dyDescent="0.35">
      <c r="A8" s="39" t="s">
        <v>4</v>
      </c>
      <c r="B8" s="3"/>
      <c r="C8" s="3"/>
      <c r="D8" s="3"/>
      <c r="E8" s="3"/>
      <c r="G8" s="39" t="s">
        <v>5</v>
      </c>
      <c r="H8" s="3"/>
      <c r="I8" s="3"/>
      <c r="J8" s="3"/>
      <c r="O8" s="24"/>
      <c r="P8" s="3"/>
      <c r="Q8" s="3"/>
      <c r="R8" s="3"/>
      <c r="U8" s="3"/>
    </row>
    <row r="9" spans="1:21" x14ac:dyDescent="0.3">
      <c r="A9" s="3"/>
      <c r="B9" s="7"/>
      <c r="C9" s="3"/>
      <c r="D9" s="3"/>
      <c r="E9" s="3"/>
      <c r="F9" s="3"/>
      <c r="G9" s="3"/>
      <c r="H9" s="20"/>
      <c r="P9" s="20"/>
    </row>
    <row r="10" spans="1:21" x14ac:dyDescent="0.3">
      <c r="A10" s="3"/>
      <c r="E10" s="7"/>
      <c r="F10" s="7"/>
      <c r="G10" s="7"/>
      <c r="K10" s="20"/>
      <c r="L10" s="20"/>
      <c r="M10" s="20"/>
      <c r="N10" s="20"/>
      <c r="O10" s="20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D12" s="3"/>
      <c r="E12" s="3"/>
      <c r="F12" s="3"/>
      <c r="G12" s="3"/>
      <c r="H12" s="3"/>
    </row>
    <row r="13" spans="1:21" ht="15.6" x14ac:dyDescent="0.3">
      <c r="A13" s="3"/>
      <c r="B13" s="3"/>
      <c r="C13" s="3" t="s">
        <v>1</v>
      </c>
      <c r="D13" s="38" t="s">
        <v>6</v>
      </c>
      <c r="E13" s="3"/>
      <c r="G13" s="3"/>
      <c r="H13" s="38" t="s">
        <v>21</v>
      </c>
      <c r="Q13" s="38"/>
    </row>
    <row r="14" spans="1:21" ht="15.6" x14ac:dyDescent="0.3">
      <c r="A14" s="3"/>
      <c r="D14" s="38" t="s">
        <v>2</v>
      </c>
      <c r="E14" s="38" t="s">
        <v>3</v>
      </c>
      <c r="F14" s="38">
        <v>5</v>
      </c>
      <c r="G14" s="38">
        <v>50</v>
      </c>
      <c r="H14" s="38" t="s">
        <v>2</v>
      </c>
      <c r="I14" s="38" t="s">
        <v>3</v>
      </c>
      <c r="J14" s="38">
        <v>5</v>
      </c>
      <c r="K14" s="38">
        <v>50</v>
      </c>
      <c r="P14" s="3"/>
      <c r="Q14" s="38"/>
      <c r="R14" s="38"/>
      <c r="S14" s="38"/>
      <c r="T14" s="38"/>
    </row>
    <row r="15" spans="1:21" ht="15.6" x14ac:dyDescent="0.3">
      <c r="B15" t="s">
        <v>120</v>
      </c>
      <c r="C15" s="37">
        <f>$B2</f>
        <v>100</v>
      </c>
      <c r="D15" s="37">
        <f>$B3</f>
        <v>91.991377839756979</v>
      </c>
      <c r="E15" s="37">
        <f>$B4</f>
        <v>86.205029260050935</v>
      </c>
      <c r="F15" s="37">
        <f>$B5</f>
        <v>58.157574826324336</v>
      </c>
      <c r="G15" s="37">
        <f>$B6</f>
        <v>11.112537705440081</v>
      </c>
      <c r="H15">
        <f>$H3</f>
        <v>101.73529792932128</v>
      </c>
      <c r="I15">
        <f>$H4</f>
        <v>101.36730994139756</v>
      </c>
      <c r="J15">
        <f>$H5</f>
        <v>103.17060099935142</v>
      </c>
      <c r="K15">
        <f>$H6</f>
        <v>78.015958386232597</v>
      </c>
      <c r="P15" s="37"/>
      <c r="Q15" s="37"/>
      <c r="R15" s="37"/>
      <c r="S15" s="37"/>
      <c r="T15" s="36"/>
    </row>
    <row r="16" spans="1:21" ht="15.6" x14ac:dyDescent="0.3">
      <c r="B16" t="s">
        <v>0</v>
      </c>
      <c r="C16" s="35">
        <f>$C2</f>
        <v>0</v>
      </c>
      <c r="D16" s="35">
        <f>$C3</f>
        <v>9.4172056799797428</v>
      </c>
      <c r="E16" s="35">
        <f>$C4</f>
        <v>8.7790445901930312</v>
      </c>
      <c r="F16" s="35">
        <f>$C5</f>
        <v>6.0980615688170996</v>
      </c>
      <c r="G16" s="35">
        <f>$C6</f>
        <v>4.1343619249684815</v>
      </c>
      <c r="H16" s="7">
        <f>$I3</f>
        <v>7.1054125711786185</v>
      </c>
      <c r="I16" s="7">
        <f>$I4</f>
        <v>7.8161277054268945</v>
      </c>
      <c r="J16" s="7">
        <f>$I5</f>
        <v>9.7355837110327279</v>
      </c>
      <c r="K16" s="7">
        <f>$I6</f>
        <v>18.404585330730395</v>
      </c>
      <c r="P16" s="35"/>
      <c r="Q16" s="35"/>
      <c r="R16" s="35"/>
      <c r="S16" s="35"/>
      <c r="T16" s="7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7"/>
      <c r="B43" s="34"/>
      <c r="C43" s="7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33"/>
      <c r="B47" s="3"/>
      <c r="C47" s="3"/>
      <c r="D47" s="3"/>
      <c r="E47" s="3"/>
      <c r="F47" s="3"/>
      <c r="G47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DFC3-DEB6-4E2E-989C-279EDDE27B32}">
  <dimension ref="A1:S102"/>
  <sheetViews>
    <sheetView topLeftCell="A25" zoomScale="46" zoomScaleNormal="46" workbookViewId="0">
      <selection activeCell="C39" sqref="C39:C48"/>
    </sheetView>
  </sheetViews>
  <sheetFormatPr defaultRowHeight="14.4" x14ac:dyDescent="0.3"/>
  <sheetData>
    <row r="1" spans="1:19" x14ac:dyDescent="0.3">
      <c r="A1" t="s">
        <v>22</v>
      </c>
    </row>
    <row r="2" spans="1:19" x14ac:dyDescent="0.3">
      <c r="A2" t="s">
        <v>23</v>
      </c>
    </row>
    <row r="3" spans="1:19" x14ac:dyDescent="0.3">
      <c r="A3" t="s">
        <v>107</v>
      </c>
    </row>
    <row r="4" spans="1:19" x14ac:dyDescent="0.3">
      <c r="A4" t="s">
        <v>25</v>
      </c>
    </row>
    <row r="5" spans="1:19" x14ac:dyDescent="0.3">
      <c r="A5" t="s">
        <v>104</v>
      </c>
    </row>
    <row r="6" spans="1:19" x14ac:dyDescent="0.3">
      <c r="A6" t="s">
        <v>108</v>
      </c>
    </row>
    <row r="7" spans="1:19" x14ac:dyDescent="0.3">
      <c r="A7" t="s">
        <v>109</v>
      </c>
    </row>
    <row r="8" spans="1:19" x14ac:dyDescent="0.3">
      <c r="A8" t="s">
        <v>29</v>
      </c>
      <c r="D8" t="s">
        <v>30</v>
      </c>
    </row>
    <row r="10" spans="1:19" x14ac:dyDescent="0.3">
      <c r="G10" s="63" t="s">
        <v>68</v>
      </c>
    </row>
    <row r="11" spans="1:19" ht="130.19999999999999" thickBot="1" x14ac:dyDescent="0.35">
      <c r="A11" s="43" t="s">
        <v>31</v>
      </c>
      <c r="B11" s="44" t="s">
        <v>32</v>
      </c>
      <c r="C11" s="45" t="s">
        <v>33</v>
      </c>
      <c r="D11" s="43" t="s">
        <v>34</v>
      </c>
      <c r="E11" s="44" t="s">
        <v>35</v>
      </c>
      <c r="F11" s="44" t="s">
        <v>36</v>
      </c>
      <c r="G11" s="46" t="s">
        <v>37</v>
      </c>
      <c r="H11" s="55" t="s">
        <v>67</v>
      </c>
      <c r="L11" s="67"/>
      <c r="M11" s="67"/>
      <c r="N11" s="67"/>
      <c r="O11" s="67"/>
      <c r="P11" s="67"/>
      <c r="Q11" s="67"/>
      <c r="R11" s="67"/>
      <c r="S11" s="67"/>
    </row>
    <row r="12" spans="1:19" x14ac:dyDescent="0.3">
      <c r="A12" s="47"/>
      <c r="B12" s="48"/>
      <c r="C12" s="49" t="s">
        <v>38</v>
      </c>
      <c r="D12" s="47" t="s">
        <v>39</v>
      </c>
      <c r="E12" s="50"/>
      <c r="F12" s="50"/>
      <c r="G12" s="51"/>
      <c r="H12" s="56"/>
      <c r="L12" s="32"/>
      <c r="M12" s="68"/>
      <c r="N12" s="32"/>
      <c r="O12" s="32"/>
      <c r="P12" s="32"/>
      <c r="Q12" s="32"/>
      <c r="R12" s="32"/>
      <c r="S12" s="32"/>
    </row>
    <row r="13" spans="1:19" x14ac:dyDescent="0.3">
      <c r="A13" s="52" t="s">
        <v>71</v>
      </c>
      <c r="B13" s="53">
        <v>1</v>
      </c>
      <c r="C13" s="7" t="s">
        <v>1</v>
      </c>
      <c r="D13" s="52">
        <v>0.312</v>
      </c>
      <c r="E13" s="9">
        <v>1.3149999999999999</v>
      </c>
      <c r="F13" s="9">
        <v>0.311</v>
      </c>
      <c r="G13" s="64">
        <v>0.245</v>
      </c>
      <c r="H13" s="57">
        <f>E13-F13</f>
        <v>1.004</v>
      </c>
      <c r="L13" s="32"/>
      <c r="M13" s="68"/>
      <c r="N13" s="32"/>
      <c r="O13" s="32"/>
      <c r="P13" s="32"/>
      <c r="Q13" s="32"/>
      <c r="R13" s="32"/>
      <c r="S13" s="32"/>
    </row>
    <row r="14" spans="1:19" x14ac:dyDescent="0.3">
      <c r="A14" s="52" t="s">
        <v>71</v>
      </c>
      <c r="B14" s="53">
        <v>2</v>
      </c>
      <c r="C14" s="7" t="s">
        <v>1</v>
      </c>
      <c r="D14" s="52">
        <v>0.33200000000000002</v>
      </c>
      <c r="E14" s="9">
        <v>1.31</v>
      </c>
      <c r="F14" s="9">
        <v>0.317</v>
      </c>
      <c r="G14" s="64">
        <v>0.21299999999999999</v>
      </c>
      <c r="H14" s="57">
        <f t="shared" ref="H14:H22" si="0">E14-F14</f>
        <v>0.9930000000000001</v>
      </c>
      <c r="L14" s="32"/>
      <c r="M14" s="68"/>
      <c r="N14" s="32"/>
      <c r="O14" s="32"/>
      <c r="P14" s="32"/>
      <c r="Q14" s="32"/>
      <c r="R14" s="32"/>
      <c r="S14" s="32"/>
    </row>
    <row r="15" spans="1:19" x14ac:dyDescent="0.3">
      <c r="A15" s="52" t="s">
        <v>71</v>
      </c>
      <c r="B15" s="53">
        <v>3</v>
      </c>
      <c r="C15" s="7">
        <v>0.05</v>
      </c>
      <c r="D15" s="52">
        <v>0.34699999999999998</v>
      </c>
      <c r="E15" s="9">
        <v>0.97699999999999998</v>
      </c>
      <c r="F15" s="9">
        <v>0.33400000000000002</v>
      </c>
      <c r="G15" s="64">
        <v>9.2999999999999999E-2</v>
      </c>
      <c r="H15" s="57">
        <f t="shared" si="0"/>
        <v>0.64300000000000002</v>
      </c>
      <c r="L15" s="32"/>
      <c r="M15" s="68"/>
      <c r="N15" s="32"/>
      <c r="O15" s="32"/>
      <c r="P15" s="32"/>
      <c r="Q15" s="32"/>
      <c r="R15" s="32"/>
      <c r="S15" s="32"/>
    </row>
    <row r="16" spans="1:19" x14ac:dyDescent="0.3">
      <c r="A16" s="52" t="s">
        <v>71</v>
      </c>
      <c r="B16" s="53">
        <v>4</v>
      </c>
      <c r="C16" s="7">
        <v>0.05</v>
      </c>
      <c r="D16" s="52">
        <v>0.33400000000000002</v>
      </c>
      <c r="E16" s="9">
        <v>0.88600000000000001</v>
      </c>
      <c r="F16" s="9">
        <v>0.32700000000000001</v>
      </c>
      <c r="G16" s="64">
        <v>5.2999999999999999E-2</v>
      </c>
      <c r="H16" s="57">
        <f t="shared" si="0"/>
        <v>0.55899999999999994</v>
      </c>
      <c r="L16" s="32"/>
      <c r="M16" s="68"/>
      <c r="N16" s="32"/>
      <c r="O16" s="32"/>
      <c r="P16" s="32"/>
      <c r="Q16" s="32"/>
      <c r="R16" s="32"/>
      <c r="S16" s="32"/>
    </row>
    <row r="17" spans="1:19" x14ac:dyDescent="0.3">
      <c r="A17" s="52" t="s">
        <v>71</v>
      </c>
      <c r="B17" s="53">
        <v>5</v>
      </c>
      <c r="C17" s="7">
        <v>0.5</v>
      </c>
      <c r="D17" s="52">
        <v>0.30099999999999999</v>
      </c>
      <c r="E17" s="9">
        <v>1.054</v>
      </c>
      <c r="F17" s="9">
        <v>0.30099999999999999</v>
      </c>
      <c r="G17" s="64">
        <v>0.14899999999999999</v>
      </c>
      <c r="H17" s="57">
        <f t="shared" si="0"/>
        <v>0.75300000000000011</v>
      </c>
      <c r="L17" s="32"/>
      <c r="M17" s="68"/>
      <c r="N17" s="32"/>
      <c r="O17" s="32"/>
      <c r="P17" s="32"/>
      <c r="Q17" s="32"/>
      <c r="R17" s="32"/>
      <c r="S17" s="32"/>
    </row>
    <row r="18" spans="1:19" x14ac:dyDescent="0.3">
      <c r="A18" s="52" t="s">
        <v>71</v>
      </c>
      <c r="B18" s="53">
        <v>6</v>
      </c>
      <c r="C18" s="7">
        <v>0.5</v>
      </c>
      <c r="D18" s="52">
        <v>0.34599999999999997</v>
      </c>
      <c r="E18" s="9">
        <v>1.157</v>
      </c>
      <c r="F18" s="9">
        <v>0.34200000000000003</v>
      </c>
      <c r="G18" s="64">
        <v>0.14399999999999999</v>
      </c>
      <c r="H18" s="57">
        <f t="shared" si="0"/>
        <v>0.81499999999999995</v>
      </c>
      <c r="L18" s="32"/>
      <c r="M18" s="68"/>
      <c r="N18" s="32"/>
      <c r="O18" s="32"/>
      <c r="P18" s="32"/>
      <c r="Q18" s="32"/>
      <c r="R18" s="32"/>
      <c r="S18" s="32"/>
    </row>
    <row r="19" spans="1:19" x14ac:dyDescent="0.3">
      <c r="A19" s="52" t="s">
        <v>71</v>
      </c>
      <c r="B19" s="53">
        <v>7</v>
      </c>
      <c r="C19" s="7">
        <v>5</v>
      </c>
      <c r="D19" s="52">
        <v>0.33200000000000002</v>
      </c>
      <c r="E19" s="9">
        <v>0.85799999999999998</v>
      </c>
      <c r="F19" s="9">
        <v>0.33</v>
      </c>
      <c r="G19" s="64">
        <v>0.09</v>
      </c>
      <c r="H19" s="57">
        <f t="shared" si="0"/>
        <v>0.52800000000000002</v>
      </c>
      <c r="L19" s="32"/>
      <c r="M19" s="68"/>
      <c r="N19" s="32"/>
      <c r="O19" s="32"/>
      <c r="P19" s="32"/>
      <c r="Q19" s="32"/>
      <c r="R19" s="32"/>
      <c r="S19" s="32"/>
    </row>
    <row r="20" spans="1:19" x14ac:dyDescent="0.3">
      <c r="A20" s="52" t="s">
        <v>71</v>
      </c>
      <c r="B20" s="53">
        <v>8</v>
      </c>
      <c r="C20" s="7">
        <v>5</v>
      </c>
      <c r="D20" s="52">
        <v>0.316</v>
      </c>
      <c r="E20" s="9">
        <v>0.78900000000000003</v>
      </c>
      <c r="F20" s="9">
        <v>0.31</v>
      </c>
      <c r="G20" s="64">
        <v>8.2000000000000003E-2</v>
      </c>
      <c r="H20" s="57">
        <f t="shared" si="0"/>
        <v>0.47900000000000004</v>
      </c>
      <c r="L20" s="32"/>
      <c r="M20" s="68"/>
      <c r="N20" s="32"/>
      <c r="O20" s="32"/>
      <c r="P20" s="32"/>
      <c r="Q20" s="32"/>
      <c r="R20" s="32"/>
      <c r="S20" s="32"/>
    </row>
    <row r="21" spans="1:19" x14ac:dyDescent="0.3">
      <c r="A21" s="52" t="s">
        <v>71</v>
      </c>
      <c r="B21" s="53">
        <v>9</v>
      </c>
      <c r="C21" s="7">
        <v>50</v>
      </c>
      <c r="D21" s="52">
        <v>0.47299999999999998</v>
      </c>
      <c r="E21" s="9">
        <v>0.57999999999999996</v>
      </c>
      <c r="F21" s="9">
        <v>0.439</v>
      </c>
      <c r="G21" s="64">
        <v>4.7E-2</v>
      </c>
      <c r="H21" s="57">
        <f t="shared" si="0"/>
        <v>0.14099999999999996</v>
      </c>
      <c r="L21" s="32"/>
      <c r="M21" s="68"/>
      <c r="N21" s="32"/>
      <c r="O21" s="32"/>
      <c r="P21" s="32"/>
      <c r="Q21" s="32"/>
      <c r="R21" s="32"/>
      <c r="S21" s="32"/>
    </row>
    <row r="22" spans="1:19" x14ac:dyDescent="0.3">
      <c r="A22" s="52" t="s">
        <v>71</v>
      </c>
      <c r="B22" s="53">
        <v>10</v>
      </c>
      <c r="C22" s="7">
        <v>50</v>
      </c>
      <c r="D22" s="52">
        <v>0.44800000000000001</v>
      </c>
      <c r="E22" s="9">
        <v>0.58099999999999996</v>
      </c>
      <c r="F22" s="9">
        <v>0.44400000000000001</v>
      </c>
      <c r="G22" s="64">
        <v>3.5000000000000003E-2</v>
      </c>
      <c r="H22" s="57">
        <f t="shared" si="0"/>
        <v>0.13699999999999996</v>
      </c>
      <c r="L22" s="32"/>
      <c r="M22" s="68"/>
      <c r="N22" s="32"/>
      <c r="O22" s="32"/>
      <c r="P22" s="32"/>
      <c r="Q22" s="32"/>
      <c r="R22" s="32"/>
      <c r="S22" s="32"/>
    </row>
    <row r="23" spans="1:19" x14ac:dyDescent="0.3">
      <c r="A23" s="32"/>
      <c r="B23" s="68"/>
      <c r="C23" s="32"/>
      <c r="D23" s="32"/>
      <c r="E23" s="32"/>
      <c r="F23" s="32"/>
      <c r="G23" s="32"/>
      <c r="H23" s="32"/>
      <c r="L23" s="32"/>
      <c r="M23" s="68"/>
      <c r="N23" s="32"/>
      <c r="O23" s="32"/>
      <c r="P23" s="32"/>
      <c r="Q23" s="32"/>
      <c r="R23" s="32"/>
      <c r="S23" s="32"/>
    </row>
    <row r="24" spans="1:19" x14ac:dyDescent="0.3">
      <c r="A24" s="32"/>
      <c r="B24" s="68"/>
      <c r="C24" s="32"/>
      <c r="D24" s="32"/>
      <c r="E24" s="32"/>
      <c r="F24" s="32"/>
      <c r="G24" s="32"/>
      <c r="H24" s="32"/>
      <c r="L24" s="32"/>
      <c r="M24" s="68"/>
      <c r="N24" s="32"/>
      <c r="O24" s="32"/>
      <c r="P24" s="32"/>
      <c r="Q24" s="32"/>
      <c r="R24" s="32"/>
      <c r="S24" s="32"/>
    </row>
    <row r="27" spans="1:19" x14ac:dyDescent="0.3">
      <c r="A27" t="s">
        <v>22</v>
      </c>
    </row>
    <row r="28" spans="1:19" x14ac:dyDescent="0.3">
      <c r="A28" t="s">
        <v>23</v>
      </c>
    </row>
    <row r="29" spans="1:19" x14ac:dyDescent="0.3">
      <c r="A29" t="s">
        <v>110</v>
      </c>
    </row>
    <row r="30" spans="1:19" x14ac:dyDescent="0.3">
      <c r="A30" t="s">
        <v>25</v>
      </c>
    </row>
    <row r="31" spans="1:19" x14ac:dyDescent="0.3">
      <c r="A31" t="s">
        <v>104</v>
      </c>
    </row>
    <row r="32" spans="1:19" x14ac:dyDescent="0.3">
      <c r="A32" t="s">
        <v>111</v>
      </c>
    </row>
    <row r="33" spans="1:8" x14ac:dyDescent="0.3">
      <c r="A33" t="s">
        <v>115</v>
      </c>
    </row>
    <row r="34" spans="1:8" x14ac:dyDescent="0.3">
      <c r="A34" t="s">
        <v>29</v>
      </c>
      <c r="D34" t="s">
        <v>30</v>
      </c>
    </row>
    <row r="36" spans="1:8" x14ac:dyDescent="0.3">
      <c r="G36" s="63" t="s">
        <v>68</v>
      </c>
    </row>
    <row r="37" spans="1:8" ht="130.19999999999999" thickBot="1" x14ac:dyDescent="0.35">
      <c r="A37" s="43" t="s">
        <v>31</v>
      </c>
      <c r="B37" s="44" t="s">
        <v>32</v>
      </c>
      <c r="C37" s="45" t="s">
        <v>33</v>
      </c>
      <c r="D37" s="43" t="s">
        <v>34</v>
      </c>
      <c r="E37" s="44" t="s">
        <v>35</v>
      </c>
      <c r="F37" s="44" t="s">
        <v>36</v>
      </c>
      <c r="G37" s="46" t="s">
        <v>37</v>
      </c>
      <c r="H37" s="55" t="s">
        <v>67</v>
      </c>
    </row>
    <row r="38" spans="1:8" x14ac:dyDescent="0.3">
      <c r="A38" s="47"/>
      <c r="B38" s="48"/>
      <c r="C38" s="49" t="s">
        <v>38</v>
      </c>
      <c r="D38" s="47" t="s">
        <v>39</v>
      </c>
      <c r="E38" s="50"/>
      <c r="F38" s="50"/>
      <c r="G38" s="51"/>
      <c r="H38" s="56"/>
    </row>
    <row r="39" spans="1:8" x14ac:dyDescent="0.3">
      <c r="A39" s="52" t="s">
        <v>112</v>
      </c>
      <c r="B39" s="53">
        <v>1</v>
      </c>
      <c r="C39" s="7" t="s">
        <v>1</v>
      </c>
      <c r="D39" s="52">
        <v>0.33100000000000002</v>
      </c>
      <c r="E39" s="9">
        <v>1.4239999999999999</v>
      </c>
      <c r="F39" s="9">
        <v>0.33100000000000002</v>
      </c>
      <c r="G39" s="64">
        <v>0.46200000000000002</v>
      </c>
      <c r="H39" s="57">
        <f>E39-F39</f>
        <v>1.093</v>
      </c>
    </row>
    <row r="40" spans="1:8" x14ac:dyDescent="0.3">
      <c r="A40" s="52" t="s">
        <v>112</v>
      </c>
      <c r="B40" s="53">
        <v>2</v>
      </c>
      <c r="C40" s="7" t="s">
        <v>1</v>
      </c>
      <c r="D40" s="52">
        <v>0.32600000000000001</v>
      </c>
      <c r="E40" s="9">
        <v>1.4490000000000001</v>
      </c>
      <c r="F40" s="9">
        <v>0.315</v>
      </c>
      <c r="G40" s="64">
        <v>0.317</v>
      </c>
      <c r="H40" s="57">
        <f t="shared" ref="H40:H48" si="1">E40-F40</f>
        <v>1.1340000000000001</v>
      </c>
    </row>
    <row r="41" spans="1:8" x14ac:dyDescent="0.3">
      <c r="A41" s="52" t="s">
        <v>112</v>
      </c>
      <c r="B41" s="53">
        <v>3</v>
      </c>
      <c r="C41" s="7">
        <v>0.05</v>
      </c>
      <c r="D41" s="52">
        <v>0.33200000000000002</v>
      </c>
      <c r="E41" s="9">
        <v>1.383</v>
      </c>
      <c r="F41" s="9">
        <v>0.32900000000000001</v>
      </c>
      <c r="G41" s="64">
        <v>0.33300000000000002</v>
      </c>
      <c r="H41" s="57">
        <f t="shared" si="1"/>
        <v>1.054</v>
      </c>
    </row>
    <row r="42" spans="1:8" x14ac:dyDescent="0.3">
      <c r="A42" s="52" t="s">
        <v>112</v>
      </c>
      <c r="B42" s="53">
        <v>4</v>
      </c>
      <c r="C42" s="7">
        <v>0.05</v>
      </c>
      <c r="D42" s="52">
        <v>0.32900000000000001</v>
      </c>
      <c r="E42" s="9">
        <v>1.371</v>
      </c>
      <c r="F42" s="9">
        <v>0.32900000000000001</v>
      </c>
      <c r="G42" s="64">
        <v>0.28499999999999998</v>
      </c>
      <c r="H42" s="57">
        <f t="shared" si="1"/>
        <v>1.042</v>
      </c>
    </row>
    <row r="43" spans="1:8" x14ac:dyDescent="0.3">
      <c r="A43" s="52" t="s">
        <v>112</v>
      </c>
      <c r="B43" s="53">
        <v>5</v>
      </c>
      <c r="C43" s="7">
        <v>0.5</v>
      </c>
      <c r="D43" s="52">
        <v>0.33</v>
      </c>
      <c r="E43" s="9">
        <v>1.3740000000000001</v>
      </c>
      <c r="F43" s="9">
        <v>0.32400000000000001</v>
      </c>
      <c r="G43" s="64">
        <v>0.30399999999999999</v>
      </c>
      <c r="H43" s="57">
        <f t="shared" si="1"/>
        <v>1.05</v>
      </c>
    </row>
    <row r="44" spans="1:8" x14ac:dyDescent="0.3">
      <c r="A44" s="52" t="s">
        <v>112</v>
      </c>
      <c r="B44" s="53">
        <v>6</v>
      </c>
      <c r="C44" s="7">
        <v>0.5</v>
      </c>
      <c r="D44" s="52">
        <v>0.32300000000000001</v>
      </c>
      <c r="E44" s="9">
        <v>1.3779999999999999</v>
      </c>
      <c r="F44" s="9">
        <v>0.32300000000000001</v>
      </c>
      <c r="G44" s="64">
        <v>0.29099999999999998</v>
      </c>
      <c r="H44" s="57">
        <f t="shared" si="1"/>
        <v>1.0549999999999999</v>
      </c>
    </row>
    <row r="45" spans="1:8" x14ac:dyDescent="0.3">
      <c r="A45" s="52" t="s">
        <v>112</v>
      </c>
      <c r="B45" s="53">
        <v>7</v>
      </c>
      <c r="C45" s="7">
        <v>5</v>
      </c>
      <c r="D45" s="52">
        <v>0.33</v>
      </c>
      <c r="E45" s="9">
        <v>0.96799999999999997</v>
      </c>
      <c r="F45" s="9">
        <v>0.33</v>
      </c>
      <c r="G45" s="64">
        <v>0.13400000000000001</v>
      </c>
      <c r="H45" s="57">
        <f t="shared" si="1"/>
        <v>0.6379999999999999</v>
      </c>
    </row>
    <row r="46" spans="1:8" x14ac:dyDescent="0.3">
      <c r="A46" s="52" t="s">
        <v>112</v>
      </c>
      <c r="B46" s="53">
        <v>8</v>
      </c>
      <c r="C46" s="7">
        <v>5</v>
      </c>
      <c r="D46" s="52">
        <v>0.34399999999999997</v>
      </c>
      <c r="E46" s="9">
        <v>0.95899999999999996</v>
      </c>
      <c r="F46" s="9">
        <v>0.33300000000000002</v>
      </c>
      <c r="G46" s="64">
        <v>0.126</v>
      </c>
      <c r="H46" s="57">
        <f t="shared" si="1"/>
        <v>0.62599999999999989</v>
      </c>
    </row>
    <row r="47" spans="1:8" x14ac:dyDescent="0.3">
      <c r="A47" s="52" t="s">
        <v>112</v>
      </c>
      <c r="B47" s="53">
        <v>9</v>
      </c>
      <c r="C47" s="7">
        <v>50</v>
      </c>
      <c r="D47" s="52">
        <v>0.41599999999999998</v>
      </c>
      <c r="E47" s="9">
        <v>0.51100000000000001</v>
      </c>
      <c r="F47" s="9">
        <v>0.41199999999999998</v>
      </c>
      <c r="G47" s="64">
        <v>3.5000000000000003E-2</v>
      </c>
      <c r="H47" s="57">
        <f t="shared" si="1"/>
        <v>9.9000000000000032E-2</v>
      </c>
    </row>
    <row r="48" spans="1:8" x14ac:dyDescent="0.3">
      <c r="A48" s="52" t="s">
        <v>112</v>
      </c>
      <c r="B48" s="53">
        <v>10</v>
      </c>
      <c r="C48" s="7">
        <v>50</v>
      </c>
      <c r="D48" s="52">
        <v>0.39700000000000002</v>
      </c>
      <c r="E48" s="9">
        <v>0.49099999999999999</v>
      </c>
      <c r="F48" s="9">
        <v>0.39100000000000001</v>
      </c>
      <c r="G48" s="64">
        <v>4.2999999999999997E-2</v>
      </c>
      <c r="H48" s="57">
        <f t="shared" si="1"/>
        <v>9.9999999999999978E-2</v>
      </c>
    </row>
    <row r="49" spans="1:8" x14ac:dyDescent="0.3">
      <c r="A49" s="32"/>
      <c r="B49" s="68"/>
      <c r="C49" s="32"/>
      <c r="D49" s="32"/>
      <c r="E49" s="32"/>
      <c r="F49" s="32"/>
      <c r="G49" s="32"/>
      <c r="H49" s="32"/>
    </row>
    <row r="50" spans="1:8" x14ac:dyDescent="0.3">
      <c r="A50" s="32"/>
      <c r="B50" s="68"/>
      <c r="C50" s="32"/>
      <c r="D50" s="32"/>
      <c r="E50" s="32"/>
      <c r="F50" s="32"/>
      <c r="G50" s="32"/>
      <c r="H50" s="32"/>
    </row>
    <row r="53" spans="1:8" x14ac:dyDescent="0.3">
      <c r="A53" t="s">
        <v>22</v>
      </c>
    </row>
    <row r="54" spans="1:8" x14ac:dyDescent="0.3">
      <c r="A54" t="s">
        <v>23</v>
      </c>
    </row>
    <row r="55" spans="1:8" x14ac:dyDescent="0.3">
      <c r="A55" t="s">
        <v>113</v>
      </c>
    </row>
    <row r="56" spans="1:8" x14ac:dyDescent="0.3">
      <c r="A56" t="s">
        <v>25</v>
      </c>
    </row>
    <row r="57" spans="1:8" x14ac:dyDescent="0.3">
      <c r="A57" t="s">
        <v>104</v>
      </c>
    </row>
    <row r="58" spans="1:8" x14ac:dyDescent="0.3">
      <c r="A58" t="s">
        <v>114</v>
      </c>
    </row>
    <row r="59" spans="1:8" x14ac:dyDescent="0.3">
      <c r="A59" t="s">
        <v>116</v>
      </c>
    </row>
    <row r="60" spans="1:8" x14ac:dyDescent="0.3">
      <c r="A60" t="s">
        <v>29</v>
      </c>
      <c r="D60" t="s">
        <v>30</v>
      </c>
    </row>
    <row r="62" spans="1:8" x14ac:dyDescent="0.3">
      <c r="G62" s="63" t="s">
        <v>68</v>
      </c>
    </row>
    <row r="63" spans="1:8" ht="130.19999999999999" thickBot="1" x14ac:dyDescent="0.35">
      <c r="A63" s="43" t="s">
        <v>31</v>
      </c>
      <c r="B63" s="44" t="s">
        <v>32</v>
      </c>
      <c r="C63" s="45" t="s">
        <v>33</v>
      </c>
      <c r="D63" s="43" t="s">
        <v>34</v>
      </c>
      <c r="E63" s="44" t="s">
        <v>35</v>
      </c>
      <c r="F63" s="44" t="s">
        <v>36</v>
      </c>
      <c r="G63" s="46" t="s">
        <v>37</v>
      </c>
      <c r="H63" s="55" t="s">
        <v>67</v>
      </c>
    </row>
    <row r="64" spans="1:8" x14ac:dyDescent="0.3">
      <c r="A64" s="47"/>
      <c r="B64" s="48"/>
      <c r="C64" s="49" t="s">
        <v>38</v>
      </c>
      <c r="D64" s="47" t="s">
        <v>39</v>
      </c>
      <c r="E64" s="50"/>
      <c r="F64" s="50"/>
      <c r="G64" s="65"/>
      <c r="H64" s="56"/>
    </row>
    <row r="65" spans="1:8" x14ac:dyDescent="0.3">
      <c r="A65" s="52" t="s">
        <v>17</v>
      </c>
      <c r="B65" s="53">
        <v>1</v>
      </c>
      <c r="C65" s="7" t="s">
        <v>1</v>
      </c>
      <c r="D65" s="52">
        <v>0.33900000000000002</v>
      </c>
      <c r="E65" s="9">
        <v>1.482</v>
      </c>
      <c r="F65" s="9">
        <v>0.33900000000000002</v>
      </c>
      <c r="G65" s="64">
        <v>0.56999999999999995</v>
      </c>
      <c r="H65" s="57">
        <f>E65-F65</f>
        <v>1.143</v>
      </c>
    </row>
    <row r="66" spans="1:8" x14ac:dyDescent="0.3">
      <c r="A66" s="52" t="s">
        <v>17</v>
      </c>
      <c r="B66" s="53">
        <v>2</v>
      </c>
      <c r="C66" s="7" t="s">
        <v>1</v>
      </c>
      <c r="D66" s="52">
        <v>0.34799999999999998</v>
      </c>
      <c r="E66" s="9">
        <v>1.4019999999999999</v>
      </c>
      <c r="F66" s="9">
        <v>0.34100000000000003</v>
      </c>
      <c r="G66" s="64">
        <v>0.51900000000000002</v>
      </c>
      <c r="H66" s="57">
        <f t="shared" ref="H66:H74" si="2">E66-F66</f>
        <v>1.0609999999999999</v>
      </c>
    </row>
    <row r="67" spans="1:8" x14ac:dyDescent="0.3">
      <c r="A67" s="52" t="s">
        <v>17</v>
      </c>
      <c r="B67" s="53">
        <v>3</v>
      </c>
      <c r="C67" s="7">
        <v>0.05</v>
      </c>
      <c r="D67" s="52">
        <v>0.32800000000000001</v>
      </c>
      <c r="E67" s="9">
        <v>1.417</v>
      </c>
      <c r="F67" s="9">
        <v>0.32800000000000001</v>
      </c>
      <c r="G67" s="64">
        <v>0.51600000000000001</v>
      </c>
      <c r="H67" s="57">
        <f t="shared" si="2"/>
        <v>1.089</v>
      </c>
    </row>
    <row r="68" spans="1:8" x14ac:dyDescent="0.3">
      <c r="A68" s="52" t="s">
        <v>17</v>
      </c>
      <c r="B68" s="53">
        <v>4</v>
      </c>
      <c r="C68" s="7">
        <v>0.05</v>
      </c>
      <c r="D68" s="52">
        <v>0.35199999999999998</v>
      </c>
      <c r="E68" s="9">
        <v>1.518</v>
      </c>
      <c r="F68" s="9">
        <v>0.35199999999999998</v>
      </c>
      <c r="G68" s="64">
        <v>0.52800000000000002</v>
      </c>
      <c r="H68" s="57">
        <f t="shared" si="2"/>
        <v>1.1659999999999999</v>
      </c>
    </row>
    <row r="69" spans="1:8" x14ac:dyDescent="0.3">
      <c r="A69" s="52" t="s">
        <v>17</v>
      </c>
      <c r="B69" s="53">
        <v>5</v>
      </c>
      <c r="C69" s="7">
        <v>0.5</v>
      </c>
      <c r="D69" s="52">
        <v>0.34799999999999998</v>
      </c>
      <c r="E69" s="9">
        <v>1.3540000000000001</v>
      </c>
      <c r="F69" s="9">
        <v>0.32700000000000001</v>
      </c>
      <c r="G69" s="64">
        <v>0.28499999999999998</v>
      </c>
      <c r="H69" s="57">
        <f t="shared" si="2"/>
        <v>1.0270000000000001</v>
      </c>
    </row>
    <row r="70" spans="1:8" x14ac:dyDescent="0.3">
      <c r="A70" s="52" t="s">
        <v>17</v>
      </c>
      <c r="B70" s="53">
        <v>6</v>
      </c>
      <c r="C70" s="7">
        <v>0.5</v>
      </c>
      <c r="D70" s="52">
        <v>0.33400000000000002</v>
      </c>
      <c r="E70" s="9">
        <v>1.345</v>
      </c>
      <c r="F70" s="9">
        <v>0.32100000000000001</v>
      </c>
      <c r="G70" s="64">
        <v>0.27700000000000002</v>
      </c>
      <c r="H70" s="57">
        <f t="shared" si="2"/>
        <v>1.024</v>
      </c>
    </row>
    <row r="71" spans="1:8" x14ac:dyDescent="0.3">
      <c r="A71" s="52" t="s">
        <v>17</v>
      </c>
      <c r="B71" s="53">
        <v>7</v>
      </c>
      <c r="C71" s="7">
        <v>5</v>
      </c>
      <c r="D71" s="52">
        <v>0.33100000000000002</v>
      </c>
      <c r="E71" s="9">
        <v>1.0089999999999999</v>
      </c>
      <c r="F71" s="9">
        <v>0.33100000000000002</v>
      </c>
      <c r="G71" s="64">
        <v>0.192</v>
      </c>
      <c r="H71" s="57">
        <f t="shared" si="2"/>
        <v>0.67799999999999994</v>
      </c>
    </row>
    <row r="72" spans="1:8" x14ac:dyDescent="0.3">
      <c r="A72" s="52" t="s">
        <v>17</v>
      </c>
      <c r="B72" s="53">
        <v>8</v>
      </c>
      <c r="C72" s="7">
        <v>5</v>
      </c>
      <c r="D72" s="52">
        <v>0.34100000000000003</v>
      </c>
      <c r="E72" s="9">
        <v>1.0009999999999999</v>
      </c>
      <c r="F72" s="9">
        <v>0.34100000000000003</v>
      </c>
      <c r="G72" s="64">
        <v>0.19600000000000001</v>
      </c>
      <c r="H72" s="57">
        <f t="shared" si="2"/>
        <v>0.65999999999999992</v>
      </c>
    </row>
    <row r="73" spans="1:8" x14ac:dyDescent="0.3">
      <c r="A73" s="52" t="s">
        <v>17</v>
      </c>
      <c r="B73" s="53">
        <v>9</v>
      </c>
      <c r="C73" s="7">
        <v>50</v>
      </c>
      <c r="D73" s="52">
        <v>0.40400000000000003</v>
      </c>
      <c r="E73" s="9">
        <v>0.51600000000000001</v>
      </c>
      <c r="F73" s="9">
        <v>0.38700000000000001</v>
      </c>
      <c r="G73" s="64">
        <v>3.6999999999999998E-2</v>
      </c>
      <c r="H73" s="57">
        <f t="shared" si="2"/>
        <v>0.129</v>
      </c>
    </row>
    <row r="74" spans="1:8" x14ac:dyDescent="0.3">
      <c r="A74" s="52" t="s">
        <v>17</v>
      </c>
      <c r="B74" s="53">
        <v>10</v>
      </c>
      <c r="C74" s="7">
        <v>50</v>
      </c>
      <c r="D74" s="52">
        <v>0.38500000000000001</v>
      </c>
      <c r="E74" s="9">
        <v>0.48</v>
      </c>
      <c r="F74" s="9">
        <v>0.378</v>
      </c>
      <c r="G74" s="64">
        <v>3.7999999999999999E-2</v>
      </c>
      <c r="H74" s="57">
        <f t="shared" si="2"/>
        <v>0.10199999999999998</v>
      </c>
    </row>
    <row r="75" spans="1:8" x14ac:dyDescent="0.3">
      <c r="A75" s="32"/>
      <c r="B75" s="68"/>
      <c r="C75" s="32"/>
      <c r="D75" s="32"/>
      <c r="E75" s="32"/>
      <c r="F75" s="32"/>
      <c r="G75" s="32"/>
      <c r="H75" s="32"/>
    </row>
    <row r="76" spans="1:8" x14ac:dyDescent="0.3">
      <c r="A76" s="32"/>
      <c r="B76" s="68"/>
      <c r="C76" s="32"/>
      <c r="D76" s="32"/>
      <c r="E76" s="32"/>
      <c r="F76" s="32"/>
      <c r="G76" s="32"/>
      <c r="H76" s="32"/>
    </row>
    <row r="79" spans="1:8" x14ac:dyDescent="0.3">
      <c r="A79" t="s">
        <v>22</v>
      </c>
    </row>
    <row r="80" spans="1:8" x14ac:dyDescent="0.3">
      <c r="A80" t="s">
        <v>23</v>
      </c>
    </row>
    <row r="81" spans="1:8" x14ac:dyDescent="0.3">
      <c r="A81" t="s">
        <v>103</v>
      </c>
    </row>
    <row r="82" spans="1:8" x14ac:dyDescent="0.3">
      <c r="A82" t="s">
        <v>25</v>
      </c>
    </row>
    <row r="83" spans="1:8" x14ac:dyDescent="0.3">
      <c r="A83" t="s">
        <v>104</v>
      </c>
    </row>
    <row r="84" spans="1:8" x14ac:dyDescent="0.3">
      <c r="A84" t="s">
        <v>105</v>
      </c>
    </row>
    <row r="85" spans="1:8" x14ac:dyDescent="0.3">
      <c r="A85" t="s">
        <v>106</v>
      </c>
    </row>
    <row r="86" spans="1:8" x14ac:dyDescent="0.3">
      <c r="A86" t="s">
        <v>29</v>
      </c>
      <c r="D86" t="s">
        <v>30</v>
      </c>
    </row>
    <row r="88" spans="1:8" x14ac:dyDescent="0.3">
      <c r="G88" s="63" t="s">
        <v>68</v>
      </c>
    </row>
    <row r="89" spans="1:8" ht="115.8" thickBot="1" x14ac:dyDescent="0.35">
      <c r="A89" s="43" t="s">
        <v>31</v>
      </c>
      <c r="B89" s="44" t="s">
        <v>32</v>
      </c>
      <c r="C89" s="45" t="s">
        <v>33</v>
      </c>
      <c r="D89" s="43" t="s">
        <v>34</v>
      </c>
      <c r="E89" s="44" t="s">
        <v>35</v>
      </c>
      <c r="F89" s="44" t="s">
        <v>36</v>
      </c>
      <c r="G89" s="46" t="s">
        <v>37</v>
      </c>
      <c r="H89" s="55" t="s">
        <v>67</v>
      </c>
    </row>
    <row r="90" spans="1:8" x14ac:dyDescent="0.3">
      <c r="A90" s="47"/>
      <c r="B90" s="48"/>
      <c r="C90" s="49" t="s">
        <v>38</v>
      </c>
      <c r="D90" s="47" t="s">
        <v>39</v>
      </c>
      <c r="E90" s="50"/>
      <c r="F90" s="50"/>
      <c r="G90" s="51"/>
      <c r="H90" s="56"/>
    </row>
    <row r="91" spans="1:8" x14ac:dyDescent="0.3">
      <c r="A91" s="52" t="s">
        <v>18</v>
      </c>
      <c r="B91" s="53">
        <v>1</v>
      </c>
      <c r="C91" s="7" t="s">
        <v>1</v>
      </c>
      <c r="D91" s="52">
        <v>0.34200000000000003</v>
      </c>
      <c r="E91" s="9">
        <v>1.4450000000000001</v>
      </c>
      <c r="F91" s="9">
        <v>0.34</v>
      </c>
      <c r="G91" s="64">
        <v>0.316</v>
      </c>
      <c r="H91" s="57">
        <f>E91-F91</f>
        <v>1.105</v>
      </c>
    </row>
    <row r="92" spans="1:8" x14ac:dyDescent="0.3">
      <c r="A92" s="52" t="s">
        <v>18</v>
      </c>
      <c r="B92" s="53">
        <v>2</v>
      </c>
      <c r="C92" s="7" t="s">
        <v>1</v>
      </c>
      <c r="D92" s="52">
        <v>0.34399999999999997</v>
      </c>
      <c r="E92" s="9">
        <v>1.552</v>
      </c>
      <c r="F92" s="9">
        <v>0.34</v>
      </c>
      <c r="G92" s="64">
        <v>0.36899999999999999</v>
      </c>
      <c r="H92" s="57">
        <f t="shared" ref="H92:H100" si="3">E92-F92</f>
        <v>1.212</v>
      </c>
    </row>
    <row r="93" spans="1:8" x14ac:dyDescent="0.3">
      <c r="A93" s="52" t="s">
        <v>18</v>
      </c>
      <c r="B93" s="53">
        <v>3</v>
      </c>
      <c r="C93" s="7">
        <v>0.05</v>
      </c>
      <c r="D93" s="52">
        <v>0.441</v>
      </c>
      <c r="E93" s="9">
        <v>1.37</v>
      </c>
      <c r="F93" s="9">
        <v>0.432</v>
      </c>
      <c r="G93" s="64">
        <v>0.20300000000000001</v>
      </c>
      <c r="H93" s="57">
        <f t="shared" si="3"/>
        <v>0.93800000000000017</v>
      </c>
    </row>
    <row r="94" spans="1:8" x14ac:dyDescent="0.3">
      <c r="A94" s="52" t="s">
        <v>18</v>
      </c>
      <c r="B94" s="53">
        <v>4</v>
      </c>
      <c r="C94" s="7">
        <v>0.05</v>
      </c>
      <c r="D94" s="52">
        <v>0.35299999999999998</v>
      </c>
      <c r="E94" s="9">
        <v>1.2509999999999999</v>
      </c>
      <c r="F94" s="9">
        <v>0.34599999999999997</v>
      </c>
      <c r="G94" s="64">
        <v>0.193</v>
      </c>
      <c r="H94" s="57">
        <f t="shared" si="3"/>
        <v>0.90499999999999992</v>
      </c>
    </row>
    <row r="95" spans="1:8" x14ac:dyDescent="0.3">
      <c r="A95" s="52" t="s">
        <v>18</v>
      </c>
      <c r="B95" s="53">
        <v>5</v>
      </c>
      <c r="C95" s="7">
        <v>0.5</v>
      </c>
      <c r="D95" s="52">
        <v>0.34200000000000003</v>
      </c>
      <c r="E95" s="9">
        <v>1.351</v>
      </c>
      <c r="F95" s="9">
        <v>0.34200000000000003</v>
      </c>
      <c r="G95" s="64">
        <v>0.17</v>
      </c>
      <c r="H95" s="57">
        <f t="shared" si="3"/>
        <v>1.0089999999999999</v>
      </c>
    </row>
    <row r="96" spans="1:8" x14ac:dyDescent="0.3">
      <c r="A96" s="52" t="s">
        <v>18</v>
      </c>
      <c r="B96" s="53">
        <v>6</v>
      </c>
      <c r="C96" s="7">
        <v>0.5</v>
      </c>
      <c r="D96" s="52">
        <v>0.34300000000000003</v>
      </c>
      <c r="E96" s="9">
        <v>1.155</v>
      </c>
      <c r="F96" s="9">
        <v>0.34</v>
      </c>
      <c r="G96" s="64">
        <v>0.18099999999999999</v>
      </c>
      <c r="H96" s="57">
        <f t="shared" si="3"/>
        <v>0.81499999999999995</v>
      </c>
    </row>
    <row r="97" spans="1:8" x14ac:dyDescent="0.3">
      <c r="A97" s="52" t="s">
        <v>18</v>
      </c>
      <c r="B97" s="53">
        <v>7</v>
      </c>
      <c r="C97" s="7">
        <v>5</v>
      </c>
      <c r="D97" s="52">
        <v>0.34699999999999998</v>
      </c>
      <c r="E97" s="9">
        <v>1.167</v>
      </c>
      <c r="F97" s="9">
        <v>0.34599999999999997</v>
      </c>
      <c r="G97" s="64">
        <v>0.13900000000000001</v>
      </c>
      <c r="H97" s="57">
        <f t="shared" si="3"/>
        <v>0.82100000000000006</v>
      </c>
    </row>
    <row r="98" spans="1:8" x14ac:dyDescent="0.3">
      <c r="A98" s="52" t="s">
        <v>18</v>
      </c>
      <c r="B98" s="53">
        <v>8</v>
      </c>
      <c r="C98" s="7">
        <v>5</v>
      </c>
      <c r="D98" s="52">
        <v>0.34</v>
      </c>
      <c r="E98" s="9">
        <v>1.0129999999999999</v>
      </c>
      <c r="F98" s="9">
        <v>0.33400000000000002</v>
      </c>
      <c r="G98" s="64">
        <v>0.125</v>
      </c>
      <c r="H98" s="57">
        <f t="shared" si="3"/>
        <v>0.67899999999999983</v>
      </c>
    </row>
    <row r="99" spans="1:8" x14ac:dyDescent="0.3">
      <c r="A99" s="52" t="s">
        <v>18</v>
      </c>
      <c r="B99" s="53">
        <v>9</v>
      </c>
      <c r="C99" s="7">
        <v>50</v>
      </c>
      <c r="D99" s="52">
        <v>0.48099999999999998</v>
      </c>
      <c r="E99" s="9">
        <v>0.52900000000000003</v>
      </c>
      <c r="F99" s="9">
        <v>0.48099999999999998</v>
      </c>
      <c r="G99" s="64">
        <v>5.2999999999999999E-2</v>
      </c>
      <c r="H99" s="57">
        <f t="shared" si="3"/>
        <v>4.8000000000000043E-2</v>
      </c>
    </row>
    <row r="100" spans="1:8" x14ac:dyDescent="0.3">
      <c r="A100" s="52" t="s">
        <v>18</v>
      </c>
      <c r="B100" s="53">
        <v>10</v>
      </c>
      <c r="C100" s="7">
        <v>50</v>
      </c>
      <c r="D100" s="52">
        <v>0.497</v>
      </c>
      <c r="E100" s="9">
        <v>0.54100000000000004</v>
      </c>
      <c r="F100" s="9">
        <v>0.497</v>
      </c>
      <c r="G100" s="64">
        <v>2.9000000000000001E-2</v>
      </c>
      <c r="H100" s="57">
        <f t="shared" si="3"/>
        <v>4.4000000000000039E-2</v>
      </c>
    </row>
    <row r="101" spans="1:8" x14ac:dyDescent="0.3">
      <c r="A101" s="32"/>
      <c r="B101" s="68"/>
      <c r="C101" s="32"/>
      <c r="D101" s="32"/>
      <c r="E101" s="32"/>
      <c r="F101" s="32"/>
      <c r="G101" s="32"/>
      <c r="H101" s="32"/>
    </row>
    <row r="102" spans="1:8" x14ac:dyDescent="0.3">
      <c r="A102" s="32"/>
      <c r="B102" s="68"/>
      <c r="C102" s="32"/>
      <c r="D102" s="32"/>
      <c r="E102" s="32"/>
      <c r="F102" s="32"/>
      <c r="G102" s="32"/>
      <c r="H102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25C9-D6B7-4824-86E0-31E8F60F60BB}">
  <dimension ref="A1:I126"/>
  <sheetViews>
    <sheetView topLeftCell="C113" workbookViewId="0">
      <selection activeCell="H115" sqref="H115:H126"/>
    </sheetView>
  </sheetViews>
  <sheetFormatPr defaultRowHeight="14.4" x14ac:dyDescent="0.3"/>
  <sheetData>
    <row r="1" spans="1:8" x14ac:dyDescent="0.3">
      <c r="A1" t="s">
        <v>22</v>
      </c>
    </row>
    <row r="2" spans="1:8" x14ac:dyDescent="0.3">
      <c r="A2" t="s">
        <v>23</v>
      </c>
    </row>
    <row r="3" spans="1:8" x14ac:dyDescent="0.3">
      <c r="A3" t="s">
        <v>52</v>
      </c>
    </row>
    <row r="4" spans="1:8" x14ac:dyDescent="0.3">
      <c r="A4" t="s">
        <v>25</v>
      </c>
    </row>
    <row r="5" spans="1:8" x14ac:dyDescent="0.3">
      <c r="A5" t="s">
        <v>26</v>
      </c>
    </row>
    <row r="6" spans="1:8" x14ac:dyDescent="0.3">
      <c r="A6" t="s">
        <v>53</v>
      </c>
    </row>
    <row r="7" spans="1:8" x14ac:dyDescent="0.3">
      <c r="A7" t="s">
        <v>66</v>
      </c>
    </row>
    <row r="8" spans="1:8" x14ac:dyDescent="0.3">
      <c r="A8" t="s">
        <v>29</v>
      </c>
      <c r="D8" t="s">
        <v>30</v>
      </c>
    </row>
    <row r="10" spans="1:8" x14ac:dyDescent="0.3">
      <c r="E10" s="60" t="s">
        <v>68</v>
      </c>
    </row>
    <row r="11" spans="1:8" ht="115.8" thickBot="1" x14ac:dyDescent="0.35">
      <c r="A11" s="43" t="s">
        <v>31</v>
      </c>
      <c r="B11" s="44" t="s">
        <v>32</v>
      </c>
      <c r="C11" s="45" t="s">
        <v>33</v>
      </c>
      <c r="D11" s="43" t="s">
        <v>34</v>
      </c>
      <c r="E11" s="44" t="s">
        <v>37</v>
      </c>
      <c r="F11" s="44" t="s">
        <v>35</v>
      </c>
      <c r="G11" s="44" t="s">
        <v>36</v>
      </c>
      <c r="H11" s="55" t="s">
        <v>67</v>
      </c>
    </row>
    <row r="12" spans="1:8" x14ac:dyDescent="0.3">
      <c r="A12" s="47"/>
      <c r="B12" s="48"/>
      <c r="C12" s="49" t="s">
        <v>38</v>
      </c>
      <c r="D12" s="47" t="s">
        <v>39</v>
      </c>
      <c r="E12" s="58"/>
      <c r="F12" s="50"/>
      <c r="G12" s="50"/>
      <c r="H12" s="56"/>
    </row>
    <row r="13" spans="1:8" x14ac:dyDescent="0.3">
      <c r="A13" s="52" t="s">
        <v>19</v>
      </c>
      <c r="B13" s="53">
        <v>1</v>
      </c>
      <c r="C13" s="54" t="s">
        <v>54</v>
      </c>
      <c r="D13" s="52">
        <v>0.19800000000000001</v>
      </c>
      <c r="E13" s="59">
        <v>0.38700000000000001</v>
      </c>
      <c r="F13" s="9">
        <v>1.0649999999999999</v>
      </c>
      <c r="G13" s="9">
        <v>0.19800000000000001</v>
      </c>
      <c r="H13" s="57">
        <f>F13-G13</f>
        <v>0.86699999999999999</v>
      </c>
    </row>
    <row r="14" spans="1:8" x14ac:dyDescent="0.3">
      <c r="A14" s="52" t="s">
        <v>19</v>
      </c>
      <c r="B14" s="53">
        <v>2</v>
      </c>
      <c r="C14" s="54" t="s">
        <v>55</v>
      </c>
      <c r="D14" s="52">
        <v>0.216</v>
      </c>
      <c r="E14" s="59">
        <v>0.38200000000000001</v>
      </c>
      <c r="F14" s="9">
        <v>1.038</v>
      </c>
      <c r="G14" s="9">
        <v>0.216</v>
      </c>
      <c r="H14" s="57">
        <f t="shared" ref="H14:H24" si="0">F14-G14</f>
        <v>0.82200000000000006</v>
      </c>
    </row>
    <row r="15" spans="1:8" x14ac:dyDescent="0.3">
      <c r="A15" s="52" t="s">
        <v>19</v>
      </c>
      <c r="B15" s="53">
        <v>3</v>
      </c>
      <c r="C15" s="54" t="s">
        <v>56</v>
      </c>
      <c r="D15" s="52">
        <v>0.191</v>
      </c>
      <c r="E15" s="59">
        <v>0.34599999999999997</v>
      </c>
      <c r="F15" s="9">
        <v>0.96499999999999997</v>
      </c>
      <c r="G15" s="9">
        <v>0.191</v>
      </c>
      <c r="H15" s="57">
        <f t="shared" si="0"/>
        <v>0.77400000000000002</v>
      </c>
    </row>
    <row r="16" spans="1:8" x14ac:dyDescent="0.3">
      <c r="A16" s="52" t="s">
        <v>19</v>
      </c>
      <c r="B16" s="53">
        <v>4</v>
      </c>
      <c r="C16" s="54" t="s">
        <v>57</v>
      </c>
      <c r="D16" s="52">
        <v>0.20599999999999999</v>
      </c>
      <c r="E16" s="59">
        <v>0.38200000000000001</v>
      </c>
      <c r="F16" s="9">
        <v>1.0329999999999999</v>
      </c>
      <c r="G16" s="9">
        <v>0.20599999999999999</v>
      </c>
      <c r="H16" s="57">
        <f t="shared" si="0"/>
        <v>0.82699999999999996</v>
      </c>
    </row>
    <row r="17" spans="1:8" x14ac:dyDescent="0.3">
      <c r="A17" s="52" t="s">
        <v>19</v>
      </c>
      <c r="B17" s="53">
        <v>5</v>
      </c>
      <c r="C17" s="54" t="s">
        <v>58</v>
      </c>
      <c r="D17" s="52">
        <v>0.26800000000000002</v>
      </c>
      <c r="E17" s="59">
        <v>0.34499999999999997</v>
      </c>
      <c r="F17" s="9">
        <v>1.032</v>
      </c>
      <c r="G17" s="9">
        <v>0.26800000000000002</v>
      </c>
      <c r="H17" s="57">
        <f t="shared" si="0"/>
        <v>0.76400000000000001</v>
      </c>
    </row>
    <row r="18" spans="1:8" x14ac:dyDescent="0.3">
      <c r="A18" s="52" t="s">
        <v>19</v>
      </c>
      <c r="B18" s="53">
        <v>6</v>
      </c>
      <c r="C18" s="54" t="s">
        <v>59</v>
      </c>
      <c r="D18" s="52">
        <v>0.21299999999999999</v>
      </c>
      <c r="E18" s="59">
        <v>0.41199999999999998</v>
      </c>
      <c r="F18" s="9">
        <v>1.071</v>
      </c>
      <c r="G18" s="9">
        <v>0.21299999999999999</v>
      </c>
      <c r="H18" s="57">
        <f t="shared" si="0"/>
        <v>0.85799999999999998</v>
      </c>
    </row>
    <row r="19" spans="1:8" x14ac:dyDescent="0.3">
      <c r="A19" s="52" t="s">
        <v>19</v>
      </c>
      <c r="B19" s="53">
        <v>7</v>
      </c>
      <c r="C19" s="54" t="s">
        <v>60</v>
      </c>
      <c r="D19" s="52">
        <v>0.28100000000000003</v>
      </c>
      <c r="E19" s="59">
        <v>0.498</v>
      </c>
      <c r="F19" s="9">
        <v>1.294</v>
      </c>
      <c r="G19" s="9">
        <v>0.28100000000000003</v>
      </c>
      <c r="H19" s="57">
        <f t="shared" si="0"/>
        <v>1.0129999999999999</v>
      </c>
    </row>
    <row r="20" spans="1:8" x14ac:dyDescent="0.3">
      <c r="A20" s="52" t="s">
        <v>19</v>
      </c>
      <c r="B20" s="53">
        <v>8</v>
      </c>
      <c r="C20" s="54" t="s">
        <v>61</v>
      </c>
      <c r="D20" s="52">
        <v>0.28199999999999997</v>
      </c>
      <c r="E20" s="59">
        <v>0.45300000000000001</v>
      </c>
      <c r="F20" s="9">
        <v>1.196</v>
      </c>
      <c r="G20" s="9">
        <v>0.28199999999999997</v>
      </c>
      <c r="H20" s="57">
        <f t="shared" si="0"/>
        <v>0.91399999999999992</v>
      </c>
    </row>
    <row r="21" spans="1:8" x14ac:dyDescent="0.3">
      <c r="A21" s="52" t="s">
        <v>19</v>
      </c>
      <c r="B21" s="53">
        <v>9</v>
      </c>
      <c r="C21" s="54" t="s">
        <v>62</v>
      </c>
      <c r="D21" s="52">
        <v>0.17399999999999999</v>
      </c>
      <c r="E21" s="59">
        <v>0.112</v>
      </c>
      <c r="F21" s="9">
        <v>0.22600000000000001</v>
      </c>
      <c r="G21" s="9">
        <v>0.16700000000000001</v>
      </c>
      <c r="H21" s="57">
        <f t="shared" si="0"/>
        <v>5.8999999999999997E-2</v>
      </c>
    </row>
    <row r="22" spans="1:8" x14ac:dyDescent="0.3">
      <c r="A22" s="52" t="s">
        <v>19</v>
      </c>
      <c r="B22" s="53">
        <v>10</v>
      </c>
      <c r="C22" s="54" t="s">
        <v>63</v>
      </c>
      <c r="D22" s="52">
        <v>0.53200000000000003</v>
      </c>
      <c r="E22" s="59">
        <v>0.39800000000000002</v>
      </c>
      <c r="F22" s="9">
        <v>1.343</v>
      </c>
      <c r="G22" s="9">
        <v>0.53200000000000003</v>
      </c>
      <c r="H22" s="57">
        <f t="shared" si="0"/>
        <v>0.81099999999999994</v>
      </c>
    </row>
    <row r="23" spans="1:8" x14ac:dyDescent="0.3">
      <c r="A23" s="52" t="s">
        <v>19</v>
      </c>
      <c r="B23" s="53">
        <v>11</v>
      </c>
      <c r="C23" s="54" t="s">
        <v>64</v>
      </c>
      <c r="D23" s="52">
        <v>0.47199999999999998</v>
      </c>
      <c r="E23" s="59">
        <v>0.40799999999999997</v>
      </c>
      <c r="F23" s="9">
        <v>1.3160000000000001</v>
      </c>
      <c r="G23" s="9">
        <v>0.47199999999999998</v>
      </c>
      <c r="H23" s="57">
        <f t="shared" si="0"/>
        <v>0.84400000000000008</v>
      </c>
    </row>
    <row r="24" spans="1:8" x14ac:dyDescent="0.3">
      <c r="A24" s="52" t="s">
        <v>19</v>
      </c>
      <c r="B24" s="53">
        <v>12</v>
      </c>
      <c r="C24" s="54" t="s">
        <v>65</v>
      </c>
      <c r="D24" s="52">
        <v>0.27400000000000002</v>
      </c>
      <c r="E24" s="59">
        <v>0.38800000000000001</v>
      </c>
      <c r="F24" s="9">
        <v>1.1819999999999999</v>
      </c>
      <c r="G24" s="9">
        <v>0.27400000000000002</v>
      </c>
      <c r="H24" s="57">
        <f t="shared" si="0"/>
        <v>0.90799999999999992</v>
      </c>
    </row>
    <row r="26" spans="1:8" x14ac:dyDescent="0.3">
      <c r="A26" t="s">
        <v>22</v>
      </c>
    </row>
    <row r="27" spans="1:8" x14ac:dyDescent="0.3">
      <c r="A27" t="s">
        <v>23</v>
      </c>
    </row>
    <row r="28" spans="1:8" x14ac:dyDescent="0.3">
      <c r="A28" t="s">
        <v>69</v>
      </c>
    </row>
    <row r="29" spans="1:8" x14ac:dyDescent="0.3">
      <c r="A29" t="s">
        <v>25</v>
      </c>
    </row>
    <row r="30" spans="1:8" x14ac:dyDescent="0.3">
      <c r="A30" t="s">
        <v>26</v>
      </c>
    </row>
    <row r="31" spans="1:8" x14ac:dyDescent="0.3">
      <c r="A31" t="s">
        <v>70</v>
      </c>
    </row>
    <row r="32" spans="1:8" x14ac:dyDescent="0.3">
      <c r="A32" t="s">
        <v>84</v>
      </c>
    </row>
    <row r="33" spans="1:8" x14ac:dyDescent="0.3">
      <c r="A33" t="s">
        <v>29</v>
      </c>
      <c r="D33" t="s">
        <v>30</v>
      </c>
    </row>
    <row r="35" spans="1:8" x14ac:dyDescent="0.3">
      <c r="E35" s="60" t="s">
        <v>68</v>
      </c>
    </row>
    <row r="36" spans="1:8" ht="115.8" thickBot="1" x14ac:dyDescent="0.35">
      <c r="A36" s="43" t="s">
        <v>31</v>
      </c>
      <c r="B36" s="44" t="s">
        <v>32</v>
      </c>
      <c r="C36" s="45" t="s">
        <v>33</v>
      </c>
      <c r="D36" s="43" t="s">
        <v>34</v>
      </c>
      <c r="E36" s="44" t="s">
        <v>37</v>
      </c>
      <c r="F36" s="44" t="s">
        <v>35</v>
      </c>
      <c r="G36" s="44" t="s">
        <v>36</v>
      </c>
      <c r="H36" s="55" t="s">
        <v>67</v>
      </c>
    </row>
    <row r="37" spans="1:8" x14ac:dyDescent="0.3">
      <c r="A37" s="47"/>
      <c r="B37" s="48"/>
      <c r="C37" s="49" t="s">
        <v>38</v>
      </c>
      <c r="D37" s="47" t="s">
        <v>39</v>
      </c>
      <c r="E37" s="50"/>
      <c r="F37" s="50"/>
      <c r="G37" s="50"/>
      <c r="H37" s="56"/>
    </row>
    <row r="38" spans="1:8" x14ac:dyDescent="0.3">
      <c r="A38" s="52" t="s">
        <v>71</v>
      </c>
      <c r="B38" s="53">
        <v>1</v>
      </c>
      <c r="C38" s="61" t="s">
        <v>72</v>
      </c>
      <c r="D38" s="52">
        <v>0.17499999999999999</v>
      </c>
      <c r="E38" s="62">
        <v>0.34200000000000003</v>
      </c>
      <c r="F38" s="9">
        <v>1.1679999999999999</v>
      </c>
      <c r="G38" s="9">
        <v>0.17499999999999999</v>
      </c>
      <c r="H38" s="57">
        <f>F38-G38</f>
        <v>0.99299999999999988</v>
      </c>
    </row>
    <row r="39" spans="1:8" x14ac:dyDescent="0.3">
      <c r="A39" s="52" t="s">
        <v>71</v>
      </c>
      <c r="B39" s="53">
        <v>2</v>
      </c>
      <c r="C39" s="54" t="s">
        <v>73</v>
      </c>
      <c r="D39" s="52">
        <v>0.26300000000000001</v>
      </c>
      <c r="E39" s="62">
        <v>0.502</v>
      </c>
      <c r="F39" s="9">
        <v>1.137</v>
      </c>
      <c r="G39" s="9">
        <v>0.26300000000000001</v>
      </c>
      <c r="H39" s="57">
        <f t="shared" ref="H39:H49" si="1">F39-G39</f>
        <v>0.874</v>
      </c>
    </row>
    <row r="40" spans="1:8" x14ac:dyDescent="0.3">
      <c r="A40" s="52" t="s">
        <v>71</v>
      </c>
      <c r="B40" s="53">
        <v>3</v>
      </c>
      <c r="C40" s="54" t="s">
        <v>74</v>
      </c>
      <c r="D40" s="52">
        <v>0.26200000000000001</v>
      </c>
      <c r="E40" s="62">
        <v>0.55200000000000005</v>
      </c>
      <c r="F40" s="9">
        <v>1.1890000000000001</v>
      </c>
      <c r="G40" s="9">
        <v>0.26200000000000001</v>
      </c>
      <c r="H40" s="57">
        <f t="shared" si="1"/>
        <v>0.92700000000000005</v>
      </c>
    </row>
    <row r="41" spans="1:8" x14ac:dyDescent="0.3">
      <c r="A41" s="52" t="s">
        <v>71</v>
      </c>
      <c r="B41" s="53">
        <v>4</v>
      </c>
      <c r="C41" s="54" t="s">
        <v>75</v>
      </c>
      <c r="D41" s="52">
        <v>0.28199999999999997</v>
      </c>
      <c r="E41" s="62">
        <v>0.57799999999999996</v>
      </c>
      <c r="F41" s="9">
        <v>1.1719999999999999</v>
      </c>
      <c r="G41" s="9">
        <v>0.28199999999999997</v>
      </c>
      <c r="H41" s="57">
        <f t="shared" si="1"/>
        <v>0.8899999999999999</v>
      </c>
    </row>
    <row r="42" spans="1:8" x14ac:dyDescent="0.3">
      <c r="A42" s="52" t="s">
        <v>71</v>
      </c>
      <c r="B42" s="53">
        <v>5</v>
      </c>
      <c r="C42" s="54" t="s">
        <v>76</v>
      </c>
      <c r="D42" s="52">
        <v>0.26500000000000001</v>
      </c>
      <c r="E42" s="62">
        <v>0.55400000000000005</v>
      </c>
      <c r="F42" s="9">
        <v>1.2010000000000001</v>
      </c>
      <c r="G42" s="9">
        <v>0.26500000000000001</v>
      </c>
      <c r="H42" s="57">
        <f t="shared" si="1"/>
        <v>0.93600000000000005</v>
      </c>
    </row>
    <row r="43" spans="1:8" x14ac:dyDescent="0.3">
      <c r="A43" s="52" t="s">
        <v>71</v>
      </c>
      <c r="B43" s="53">
        <v>6</v>
      </c>
      <c r="C43" s="54" t="s">
        <v>77</v>
      </c>
      <c r="D43" s="52">
        <v>0.311</v>
      </c>
      <c r="E43" s="62">
        <v>0.57199999999999995</v>
      </c>
      <c r="F43" s="9">
        <v>1.2490000000000001</v>
      </c>
      <c r="G43" s="9">
        <v>0.311</v>
      </c>
      <c r="H43" s="57">
        <f t="shared" si="1"/>
        <v>0.93800000000000017</v>
      </c>
    </row>
    <row r="44" spans="1:8" x14ac:dyDescent="0.3">
      <c r="A44" s="52" t="s">
        <v>71</v>
      </c>
      <c r="B44" s="53">
        <v>7</v>
      </c>
      <c r="C44" s="54" t="s">
        <v>78</v>
      </c>
      <c r="D44" s="52">
        <v>0.34499999999999997</v>
      </c>
      <c r="E44" s="62">
        <v>0.55500000000000005</v>
      </c>
      <c r="F44" s="9">
        <v>1.244</v>
      </c>
      <c r="G44" s="9">
        <v>0.34499999999999997</v>
      </c>
      <c r="H44" s="57">
        <f t="shared" si="1"/>
        <v>0.89900000000000002</v>
      </c>
    </row>
    <row r="45" spans="1:8" x14ac:dyDescent="0.3">
      <c r="A45" s="52" t="s">
        <v>71</v>
      </c>
      <c r="B45" s="53">
        <v>8</v>
      </c>
      <c r="C45" s="54" t="s">
        <v>79</v>
      </c>
      <c r="D45" s="52">
        <v>0.318</v>
      </c>
      <c r="E45" s="62">
        <v>0.51300000000000001</v>
      </c>
      <c r="F45" s="9">
        <v>1.28</v>
      </c>
      <c r="G45" s="9">
        <v>0.318</v>
      </c>
      <c r="H45" s="57">
        <f t="shared" si="1"/>
        <v>0.96199999999999997</v>
      </c>
    </row>
    <row r="46" spans="1:8" x14ac:dyDescent="0.3">
      <c r="A46" s="52" t="s">
        <v>71</v>
      </c>
      <c r="B46" s="53">
        <v>9</v>
      </c>
      <c r="C46" s="54" t="s">
        <v>80</v>
      </c>
      <c r="D46" s="52">
        <v>0.51900000000000002</v>
      </c>
      <c r="E46" s="62">
        <v>0.45</v>
      </c>
      <c r="F46" s="9">
        <v>1.3049999999999999</v>
      </c>
      <c r="G46" s="9">
        <v>0.51900000000000002</v>
      </c>
      <c r="H46" s="57">
        <f t="shared" si="1"/>
        <v>0.78599999999999992</v>
      </c>
    </row>
    <row r="47" spans="1:8" x14ac:dyDescent="0.3">
      <c r="A47" s="52" t="s">
        <v>71</v>
      </c>
      <c r="B47" s="53">
        <v>10</v>
      </c>
      <c r="C47" s="54" t="s">
        <v>81</v>
      </c>
      <c r="D47" s="52">
        <v>0.54700000000000004</v>
      </c>
      <c r="E47" s="62">
        <v>0.43099999999999999</v>
      </c>
      <c r="F47" s="9">
        <v>1.365</v>
      </c>
      <c r="G47" s="9">
        <v>0.54700000000000004</v>
      </c>
      <c r="H47" s="57">
        <f t="shared" si="1"/>
        <v>0.81799999999999995</v>
      </c>
    </row>
    <row r="48" spans="1:8" x14ac:dyDescent="0.3">
      <c r="A48" s="52" t="s">
        <v>71</v>
      </c>
      <c r="B48" s="53">
        <v>11</v>
      </c>
      <c r="C48" s="61" t="s">
        <v>82</v>
      </c>
      <c r="D48" s="52">
        <v>0.20899999999999999</v>
      </c>
      <c r="E48" s="62">
        <v>0.27700000000000002</v>
      </c>
      <c r="F48" s="9">
        <v>1.073</v>
      </c>
      <c r="G48" s="9">
        <v>0.20899999999999999</v>
      </c>
      <c r="H48" s="57">
        <f t="shared" si="1"/>
        <v>0.86399999999999999</v>
      </c>
    </row>
    <row r="49" spans="1:8" x14ac:dyDescent="0.3">
      <c r="A49" s="52" t="s">
        <v>71</v>
      </c>
      <c r="B49" s="53">
        <v>12</v>
      </c>
      <c r="C49" s="61" t="s">
        <v>83</v>
      </c>
      <c r="D49" s="52">
        <v>0.187</v>
      </c>
      <c r="E49" s="62">
        <v>0.23699999999999999</v>
      </c>
      <c r="F49" s="9">
        <v>1.038</v>
      </c>
      <c r="G49" s="9">
        <v>0.187</v>
      </c>
      <c r="H49" s="57">
        <f t="shared" si="1"/>
        <v>0.85099999999999998</v>
      </c>
    </row>
    <row r="52" spans="1:8" x14ac:dyDescent="0.3">
      <c r="A52" t="s">
        <v>22</v>
      </c>
    </row>
    <row r="53" spans="1:8" x14ac:dyDescent="0.3">
      <c r="A53" t="s">
        <v>23</v>
      </c>
    </row>
    <row r="54" spans="1:8" x14ac:dyDescent="0.3">
      <c r="A54" t="s">
        <v>85</v>
      </c>
    </row>
    <row r="55" spans="1:8" x14ac:dyDescent="0.3">
      <c r="A55" t="s">
        <v>25</v>
      </c>
    </row>
    <row r="56" spans="1:8" x14ac:dyDescent="0.3">
      <c r="A56" t="s">
        <v>26</v>
      </c>
    </row>
    <row r="57" spans="1:8" x14ac:dyDescent="0.3">
      <c r="A57" t="s">
        <v>86</v>
      </c>
    </row>
    <row r="58" spans="1:8" x14ac:dyDescent="0.3">
      <c r="A58" t="s">
        <v>99</v>
      </c>
    </row>
    <row r="59" spans="1:8" x14ac:dyDescent="0.3">
      <c r="A59" t="s">
        <v>29</v>
      </c>
      <c r="D59" t="s">
        <v>30</v>
      </c>
    </row>
    <row r="61" spans="1:8" x14ac:dyDescent="0.3">
      <c r="E61" s="60" t="s">
        <v>68</v>
      </c>
    </row>
    <row r="62" spans="1:8" ht="115.8" thickBot="1" x14ac:dyDescent="0.35">
      <c r="A62" s="43" t="s">
        <v>31</v>
      </c>
      <c r="B62" s="44" t="s">
        <v>32</v>
      </c>
      <c r="C62" s="45" t="s">
        <v>33</v>
      </c>
      <c r="D62" s="43" t="s">
        <v>34</v>
      </c>
      <c r="E62" s="44" t="s">
        <v>37</v>
      </c>
      <c r="F62" s="44" t="s">
        <v>35</v>
      </c>
      <c r="G62" s="44" t="s">
        <v>36</v>
      </c>
      <c r="H62" s="55" t="s">
        <v>67</v>
      </c>
    </row>
    <row r="63" spans="1:8" x14ac:dyDescent="0.3">
      <c r="A63" s="47"/>
      <c r="B63" s="48"/>
      <c r="C63" s="49" t="s">
        <v>38</v>
      </c>
      <c r="D63" s="47" t="s">
        <v>39</v>
      </c>
      <c r="E63" s="50"/>
      <c r="F63" s="50"/>
      <c r="G63" s="50"/>
      <c r="H63" s="56"/>
    </row>
    <row r="64" spans="1:8" x14ac:dyDescent="0.3">
      <c r="A64" s="52" t="s">
        <v>20</v>
      </c>
      <c r="B64" s="53">
        <v>1</v>
      </c>
      <c r="C64" s="54" t="s">
        <v>87</v>
      </c>
      <c r="D64" s="52">
        <v>0.193</v>
      </c>
      <c r="E64" s="62">
        <v>0.495</v>
      </c>
      <c r="F64" s="9">
        <v>1.4750000000000001</v>
      </c>
      <c r="G64" s="9">
        <v>0.193</v>
      </c>
      <c r="H64" s="57">
        <f>F64-G64</f>
        <v>1.282</v>
      </c>
    </row>
    <row r="65" spans="1:8" x14ac:dyDescent="0.3">
      <c r="A65" s="52" t="s">
        <v>20</v>
      </c>
      <c r="B65" s="53">
        <v>2</v>
      </c>
      <c r="C65" s="54" t="s">
        <v>88</v>
      </c>
      <c r="D65" s="52">
        <v>0.2</v>
      </c>
      <c r="E65" s="62">
        <v>0.56399999999999995</v>
      </c>
      <c r="F65" s="9">
        <v>1.6479999999999999</v>
      </c>
      <c r="G65" s="9">
        <v>0.2</v>
      </c>
      <c r="H65" s="57">
        <f t="shared" ref="H65:H75" si="2">F65-G65</f>
        <v>1.448</v>
      </c>
    </row>
    <row r="66" spans="1:8" x14ac:dyDescent="0.3">
      <c r="A66" s="52" t="s">
        <v>20</v>
      </c>
      <c r="B66" s="53">
        <v>3</v>
      </c>
      <c r="C66" s="54" t="s">
        <v>89</v>
      </c>
      <c r="D66" s="52">
        <v>0.188</v>
      </c>
      <c r="E66" s="62">
        <v>0.5</v>
      </c>
      <c r="F66" s="9">
        <v>1.5209999999999999</v>
      </c>
      <c r="G66" s="9">
        <v>0.188</v>
      </c>
      <c r="H66" s="57">
        <f t="shared" si="2"/>
        <v>1.333</v>
      </c>
    </row>
    <row r="67" spans="1:8" x14ac:dyDescent="0.3">
      <c r="A67" s="52" t="s">
        <v>20</v>
      </c>
      <c r="B67" s="53">
        <v>4</v>
      </c>
      <c r="C67" s="54" t="s">
        <v>90</v>
      </c>
      <c r="D67" s="52">
        <v>0.193</v>
      </c>
      <c r="E67" s="62">
        <v>0.48299999999999998</v>
      </c>
      <c r="F67" s="9">
        <v>1.4379999999999999</v>
      </c>
      <c r="G67" s="9">
        <v>0.193</v>
      </c>
      <c r="H67" s="57">
        <f t="shared" si="2"/>
        <v>1.2449999999999999</v>
      </c>
    </row>
    <row r="68" spans="1:8" x14ac:dyDescent="0.3">
      <c r="A68" s="52" t="s">
        <v>20</v>
      </c>
      <c r="B68" s="53">
        <v>5</v>
      </c>
      <c r="C68" s="54" t="s">
        <v>91</v>
      </c>
      <c r="D68" s="52">
        <v>0.19500000000000001</v>
      </c>
      <c r="E68" s="62">
        <v>0.505</v>
      </c>
      <c r="F68" s="9">
        <v>1.5389999999999999</v>
      </c>
      <c r="G68" s="9">
        <v>0.19500000000000001</v>
      </c>
      <c r="H68" s="57">
        <f t="shared" si="2"/>
        <v>1.3439999999999999</v>
      </c>
    </row>
    <row r="69" spans="1:8" x14ac:dyDescent="0.3">
      <c r="A69" s="52" t="s">
        <v>20</v>
      </c>
      <c r="B69" s="53">
        <v>6</v>
      </c>
      <c r="C69" s="54" t="s">
        <v>92</v>
      </c>
      <c r="D69" s="52">
        <v>0.188</v>
      </c>
      <c r="E69" s="62">
        <v>0.48499999999999999</v>
      </c>
      <c r="F69" s="9">
        <v>1.452</v>
      </c>
      <c r="G69" s="9">
        <v>0.188</v>
      </c>
      <c r="H69" s="57">
        <f t="shared" si="2"/>
        <v>1.264</v>
      </c>
    </row>
    <row r="70" spans="1:8" x14ac:dyDescent="0.3">
      <c r="A70" s="52" t="s">
        <v>20</v>
      </c>
      <c r="B70" s="53">
        <v>7</v>
      </c>
      <c r="C70" s="54" t="s">
        <v>93</v>
      </c>
      <c r="D70" s="52">
        <v>0.23599999999999999</v>
      </c>
      <c r="E70" s="62">
        <v>0.50800000000000001</v>
      </c>
      <c r="F70" s="9">
        <v>1.48</v>
      </c>
      <c r="G70" s="9">
        <v>0.23599999999999999</v>
      </c>
      <c r="H70" s="57">
        <f t="shared" si="2"/>
        <v>1.244</v>
      </c>
    </row>
    <row r="71" spans="1:8" x14ac:dyDescent="0.3">
      <c r="A71" s="52" t="s">
        <v>20</v>
      </c>
      <c r="B71" s="53">
        <v>8</v>
      </c>
      <c r="C71" s="54" t="s">
        <v>94</v>
      </c>
      <c r="D71" s="52">
        <v>0.25</v>
      </c>
      <c r="E71" s="62">
        <v>0.59</v>
      </c>
      <c r="F71" s="9">
        <v>1.659</v>
      </c>
      <c r="G71" s="9">
        <v>0.25</v>
      </c>
      <c r="H71" s="57">
        <f t="shared" si="2"/>
        <v>1.409</v>
      </c>
    </row>
    <row r="72" spans="1:8" x14ac:dyDescent="0.3">
      <c r="A72" s="52" t="s">
        <v>20</v>
      </c>
      <c r="B72" s="53">
        <v>9</v>
      </c>
      <c r="C72" s="54" t="s">
        <v>95</v>
      </c>
      <c r="D72" s="52">
        <v>0.46500000000000002</v>
      </c>
      <c r="E72" s="62">
        <v>0.438</v>
      </c>
      <c r="F72" s="9">
        <v>1.5860000000000001</v>
      </c>
      <c r="G72" s="9">
        <v>0.46500000000000002</v>
      </c>
      <c r="H72" s="57">
        <f t="shared" si="2"/>
        <v>1.121</v>
      </c>
    </row>
    <row r="73" spans="1:8" x14ac:dyDescent="0.3">
      <c r="A73" s="52" t="s">
        <v>20</v>
      </c>
      <c r="B73" s="53">
        <v>10</v>
      </c>
      <c r="C73" s="54" t="s">
        <v>96</v>
      </c>
      <c r="D73" s="52">
        <v>0.45800000000000002</v>
      </c>
      <c r="E73" s="62">
        <v>0.48</v>
      </c>
      <c r="F73" s="9">
        <v>1.613</v>
      </c>
      <c r="G73" s="9">
        <v>0.45800000000000002</v>
      </c>
      <c r="H73" s="57">
        <f t="shared" si="2"/>
        <v>1.155</v>
      </c>
    </row>
    <row r="74" spans="1:8" x14ac:dyDescent="0.3">
      <c r="A74" s="52" t="s">
        <v>20</v>
      </c>
      <c r="B74" s="53">
        <v>11</v>
      </c>
      <c r="C74" s="54" t="s">
        <v>97</v>
      </c>
      <c r="D74" s="52">
        <v>0.215</v>
      </c>
      <c r="E74" s="62">
        <v>0.53900000000000003</v>
      </c>
      <c r="F74" s="9">
        <v>1.5549999999999999</v>
      </c>
      <c r="G74" s="9">
        <v>0.215</v>
      </c>
      <c r="H74" s="57">
        <f>F74-G74</f>
        <v>1.3399999999999999</v>
      </c>
    </row>
    <row r="75" spans="1:8" x14ac:dyDescent="0.3">
      <c r="A75" s="52" t="s">
        <v>20</v>
      </c>
      <c r="B75" s="53">
        <v>12</v>
      </c>
      <c r="C75" s="54" t="s">
        <v>98</v>
      </c>
      <c r="D75" s="52">
        <v>0.22900000000000001</v>
      </c>
      <c r="E75" s="62">
        <v>0.47099999999999997</v>
      </c>
      <c r="F75" s="9">
        <v>1.444</v>
      </c>
      <c r="G75" s="9">
        <v>0.22900000000000001</v>
      </c>
      <c r="H75" s="57">
        <f t="shared" si="2"/>
        <v>1.2149999999999999</v>
      </c>
    </row>
    <row r="78" spans="1:8" x14ac:dyDescent="0.3">
      <c r="A78" t="s">
        <v>22</v>
      </c>
    </row>
    <row r="79" spans="1:8" x14ac:dyDescent="0.3">
      <c r="A79" t="s">
        <v>23</v>
      </c>
    </row>
    <row r="80" spans="1:8" x14ac:dyDescent="0.3">
      <c r="A80" t="s">
        <v>100</v>
      </c>
    </row>
    <row r="81" spans="1:8" x14ac:dyDescent="0.3">
      <c r="A81" t="s">
        <v>25</v>
      </c>
    </row>
    <row r="82" spans="1:8" x14ac:dyDescent="0.3">
      <c r="A82" t="s">
        <v>26</v>
      </c>
    </row>
    <row r="83" spans="1:8" x14ac:dyDescent="0.3">
      <c r="A83" t="s">
        <v>101</v>
      </c>
    </row>
    <row r="84" spans="1:8" x14ac:dyDescent="0.3">
      <c r="A84" t="s">
        <v>102</v>
      </c>
    </row>
    <row r="85" spans="1:8" x14ac:dyDescent="0.3">
      <c r="A85" t="s">
        <v>29</v>
      </c>
      <c r="D85" t="s">
        <v>30</v>
      </c>
    </row>
    <row r="87" spans="1:8" x14ac:dyDescent="0.3">
      <c r="E87" s="63" t="s">
        <v>68</v>
      </c>
    </row>
    <row r="88" spans="1:8" ht="115.8" thickBot="1" x14ac:dyDescent="0.35">
      <c r="A88" s="43" t="s">
        <v>31</v>
      </c>
      <c r="B88" s="44" t="s">
        <v>32</v>
      </c>
      <c r="C88" s="45" t="s">
        <v>33</v>
      </c>
      <c r="D88" s="43" t="s">
        <v>34</v>
      </c>
      <c r="E88" s="44" t="s">
        <v>37</v>
      </c>
      <c r="F88" s="44" t="s">
        <v>35</v>
      </c>
      <c r="G88" s="44" t="s">
        <v>36</v>
      </c>
      <c r="H88" s="55" t="s">
        <v>67</v>
      </c>
    </row>
    <row r="89" spans="1:8" x14ac:dyDescent="0.3">
      <c r="A89" s="47"/>
      <c r="B89" s="48"/>
      <c r="C89" s="49" t="s">
        <v>38</v>
      </c>
      <c r="D89" s="47" t="s">
        <v>39</v>
      </c>
      <c r="E89" s="50"/>
      <c r="F89" s="50"/>
      <c r="G89" s="50"/>
      <c r="H89" s="56"/>
    </row>
    <row r="90" spans="1:8" x14ac:dyDescent="0.3">
      <c r="A90" s="52" t="s">
        <v>17</v>
      </c>
      <c r="B90" s="53">
        <v>1</v>
      </c>
      <c r="C90" s="54" t="s">
        <v>54</v>
      </c>
      <c r="D90" s="52">
        <v>0.34300000000000003</v>
      </c>
      <c r="E90" s="62">
        <v>0.38500000000000001</v>
      </c>
      <c r="F90" s="9">
        <v>0.90100000000000002</v>
      </c>
      <c r="G90" s="9">
        <v>0.249</v>
      </c>
      <c r="H90" s="57">
        <f>F90-G90</f>
        <v>0.65200000000000002</v>
      </c>
    </row>
    <row r="91" spans="1:8" x14ac:dyDescent="0.3">
      <c r="A91" s="52" t="s">
        <v>17</v>
      </c>
      <c r="B91" s="53">
        <v>2</v>
      </c>
      <c r="C91" s="54" t="s">
        <v>55</v>
      </c>
      <c r="D91" s="52">
        <v>0.23100000000000001</v>
      </c>
      <c r="E91" s="62">
        <v>0.41399999999999998</v>
      </c>
      <c r="F91" s="9">
        <v>1.095</v>
      </c>
      <c r="G91" s="9">
        <v>0.23100000000000001</v>
      </c>
      <c r="H91" s="57">
        <f t="shared" ref="H91:H101" si="3">F91-G91</f>
        <v>0.86399999999999999</v>
      </c>
    </row>
    <row r="92" spans="1:8" x14ac:dyDescent="0.3">
      <c r="A92" s="52" t="s">
        <v>17</v>
      </c>
      <c r="B92" s="53">
        <v>3</v>
      </c>
      <c r="C92" s="54" t="s">
        <v>56</v>
      </c>
      <c r="D92" s="52">
        <v>0.192</v>
      </c>
      <c r="E92" s="62">
        <v>0.39</v>
      </c>
      <c r="F92" s="9">
        <v>1.046</v>
      </c>
      <c r="G92" s="9">
        <v>0.192</v>
      </c>
      <c r="H92" s="57">
        <f t="shared" si="3"/>
        <v>0.85400000000000009</v>
      </c>
    </row>
    <row r="93" spans="1:8" x14ac:dyDescent="0.3">
      <c r="A93" s="52" t="s">
        <v>17</v>
      </c>
      <c r="B93" s="53">
        <v>4</v>
      </c>
      <c r="C93" s="54" t="s">
        <v>57</v>
      </c>
      <c r="D93" s="52">
        <v>0.214</v>
      </c>
      <c r="E93" s="62">
        <v>0.40699999999999997</v>
      </c>
      <c r="F93" s="9">
        <v>1.0449999999999999</v>
      </c>
      <c r="G93" s="9">
        <v>0.214</v>
      </c>
      <c r="H93" s="57">
        <f t="shared" si="3"/>
        <v>0.83099999999999996</v>
      </c>
    </row>
    <row r="94" spans="1:8" x14ac:dyDescent="0.3">
      <c r="A94" s="52" t="s">
        <v>17</v>
      </c>
      <c r="B94" s="53">
        <v>5</v>
      </c>
      <c r="C94" s="54" t="s">
        <v>58</v>
      </c>
      <c r="D94" s="52">
        <v>0.222</v>
      </c>
      <c r="E94" s="62">
        <v>0.40600000000000003</v>
      </c>
      <c r="F94" s="9">
        <v>1.0589999999999999</v>
      </c>
      <c r="G94" s="9">
        <v>0.222</v>
      </c>
      <c r="H94" s="57">
        <f t="shared" si="3"/>
        <v>0.83699999999999997</v>
      </c>
    </row>
    <row r="95" spans="1:8" x14ac:dyDescent="0.3">
      <c r="A95" s="52" t="s">
        <v>17</v>
      </c>
      <c r="B95" s="53">
        <v>6</v>
      </c>
      <c r="C95" s="54" t="s">
        <v>59</v>
      </c>
      <c r="D95" s="52">
        <v>0.21299999999999999</v>
      </c>
      <c r="E95" s="62">
        <v>0.41399999999999998</v>
      </c>
      <c r="F95" s="9">
        <v>1.077</v>
      </c>
      <c r="G95" s="9">
        <v>0.21299999999999999</v>
      </c>
      <c r="H95" s="57">
        <f t="shared" si="3"/>
        <v>0.86399999999999999</v>
      </c>
    </row>
    <row r="96" spans="1:8" x14ac:dyDescent="0.3">
      <c r="A96" s="52" t="s">
        <v>17</v>
      </c>
      <c r="B96" s="53">
        <v>7</v>
      </c>
      <c r="C96" s="54" t="s">
        <v>60</v>
      </c>
      <c r="D96" s="52">
        <v>0.22900000000000001</v>
      </c>
      <c r="E96" s="62">
        <v>0.48599999999999999</v>
      </c>
      <c r="F96" s="9">
        <v>1.2649999999999999</v>
      </c>
      <c r="G96" s="9">
        <v>0.22900000000000001</v>
      </c>
      <c r="H96" s="57">
        <f t="shared" si="3"/>
        <v>1.0359999999999998</v>
      </c>
    </row>
    <row r="97" spans="1:8" x14ac:dyDescent="0.3">
      <c r="A97" s="52" t="s">
        <v>17</v>
      </c>
      <c r="B97" s="53">
        <v>8</v>
      </c>
      <c r="C97" s="54" t="s">
        <v>61</v>
      </c>
      <c r="D97" s="52">
        <v>0.255</v>
      </c>
      <c r="E97" s="62">
        <v>0.48699999999999999</v>
      </c>
      <c r="F97" s="9">
        <v>1.2</v>
      </c>
      <c r="G97" s="9">
        <v>0.255</v>
      </c>
      <c r="H97" s="57">
        <f t="shared" si="3"/>
        <v>0.94499999999999995</v>
      </c>
    </row>
    <row r="98" spans="1:8" x14ac:dyDescent="0.3">
      <c r="A98" s="52" t="s">
        <v>17</v>
      </c>
      <c r="B98" s="53">
        <v>9</v>
      </c>
      <c r="C98" s="54" t="s">
        <v>62</v>
      </c>
      <c r="D98" s="52">
        <v>0.41899999999999998</v>
      </c>
      <c r="E98" s="62">
        <v>0.42499999999999999</v>
      </c>
      <c r="F98" s="9">
        <v>1.339</v>
      </c>
      <c r="G98" s="9">
        <v>0.41899999999999998</v>
      </c>
      <c r="H98" s="57">
        <f t="shared" si="3"/>
        <v>0.91999999999999993</v>
      </c>
    </row>
    <row r="99" spans="1:8" x14ac:dyDescent="0.3">
      <c r="A99" s="52" t="s">
        <v>17</v>
      </c>
      <c r="B99" s="53">
        <v>10</v>
      </c>
      <c r="C99" s="54" t="s">
        <v>63</v>
      </c>
      <c r="D99" s="52">
        <v>0.44600000000000001</v>
      </c>
      <c r="E99" s="62">
        <v>0.441</v>
      </c>
      <c r="F99" s="9">
        <v>1.3049999999999999</v>
      </c>
      <c r="G99" s="9">
        <v>0.44600000000000001</v>
      </c>
      <c r="H99" s="57">
        <f t="shared" si="3"/>
        <v>0.85899999999999999</v>
      </c>
    </row>
    <row r="100" spans="1:8" x14ac:dyDescent="0.3">
      <c r="A100" s="52" t="s">
        <v>17</v>
      </c>
      <c r="B100" s="53">
        <v>11</v>
      </c>
      <c r="C100" s="54" t="s">
        <v>64</v>
      </c>
      <c r="D100" s="52">
        <v>0.23499999999999999</v>
      </c>
      <c r="E100" s="62">
        <v>0.45</v>
      </c>
      <c r="F100" s="9">
        <v>1.119</v>
      </c>
      <c r="G100" s="9">
        <v>0.23499999999999999</v>
      </c>
      <c r="H100" s="57">
        <f>F100-G100</f>
        <v>0.88400000000000001</v>
      </c>
    </row>
    <row r="101" spans="1:8" x14ac:dyDescent="0.3">
      <c r="A101" s="52" t="s">
        <v>17</v>
      </c>
      <c r="B101" s="53">
        <v>12</v>
      </c>
      <c r="C101" s="54" t="s">
        <v>65</v>
      </c>
      <c r="D101" s="52">
        <v>0.28699999999999998</v>
      </c>
      <c r="E101" s="62">
        <v>0.443</v>
      </c>
      <c r="F101" s="9">
        <v>1.228</v>
      </c>
      <c r="G101" s="9">
        <v>0.28699999999999998</v>
      </c>
      <c r="H101" s="57">
        <f t="shared" si="3"/>
        <v>0.94100000000000006</v>
      </c>
    </row>
    <row r="103" spans="1:8" x14ac:dyDescent="0.3">
      <c r="B103" t="s">
        <v>22</v>
      </c>
    </row>
    <row r="104" spans="1:8" x14ac:dyDescent="0.3">
      <c r="B104" t="s">
        <v>23</v>
      </c>
    </row>
    <row r="105" spans="1:8" x14ac:dyDescent="0.3">
      <c r="B105" t="s">
        <v>24</v>
      </c>
    </row>
    <row r="106" spans="1:8" x14ac:dyDescent="0.3">
      <c r="B106" t="s">
        <v>25</v>
      </c>
    </row>
    <row r="107" spans="1:8" x14ac:dyDescent="0.3">
      <c r="B107" t="s">
        <v>26</v>
      </c>
    </row>
    <row r="108" spans="1:8" x14ac:dyDescent="0.3">
      <c r="B108" t="s">
        <v>27</v>
      </c>
    </row>
    <row r="109" spans="1:8" x14ac:dyDescent="0.3">
      <c r="B109" t="s">
        <v>28</v>
      </c>
    </row>
    <row r="110" spans="1:8" x14ac:dyDescent="0.3">
      <c r="B110" t="s">
        <v>29</v>
      </c>
      <c r="E110" t="s">
        <v>30</v>
      </c>
    </row>
    <row r="112" spans="1:8" x14ac:dyDescent="0.3">
      <c r="H112" s="63" t="s">
        <v>68</v>
      </c>
    </row>
    <row r="113" spans="2:9" ht="115.8" thickBot="1" x14ac:dyDescent="0.35">
      <c r="B113" s="43" t="s">
        <v>31</v>
      </c>
      <c r="C113" s="44" t="s">
        <v>32</v>
      </c>
      <c r="D113" s="45" t="s">
        <v>33</v>
      </c>
      <c r="E113" s="43" t="s">
        <v>34</v>
      </c>
      <c r="F113" s="44" t="s">
        <v>35</v>
      </c>
      <c r="G113" s="44" t="s">
        <v>36</v>
      </c>
      <c r="H113" s="46" t="s">
        <v>37</v>
      </c>
      <c r="I113" s="55" t="s">
        <v>67</v>
      </c>
    </row>
    <row r="114" spans="2:9" x14ac:dyDescent="0.3">
      <c r="B114" s="47"/>
      <c r="C114" s="48"/>
      <c r="D114" s="49" t="s">
        <v>38</v>
      </c>
      <c r="E114" s="47" t="s">
        <v>39</v>
      </c>
      <c r="F114" s="50"/>
      <c r="G114" s="50"/>
      <c r="H114" s="51"/>
      <c r="I114" s="56"/>
    </row>
    <row r="115" spans="2:9" x14ac:dyDescent="0.3">
      <c r="B115" s="52" t="s">
        <v>18</v>
      </c>
      <c r="C115" s="53">
        <v>1</v>
      </c>
      <c r="D115" s="54" t="s">
        <v>40</v>
      </c>
      <c r="E115" s="52">
        <v>0.192</v>
      </c>
      <c r="F115" s="9">
        <v>1.3009999999999999</v>
      </c>
      <c r="G115" s="9">
        <v>0.192</v>
      </c>
      <c r="H115" s="64">
        <v>0.60599999999999998</v>
      </c>
      <c r="I115" s="57">
        <f>F115-G115</f>
        <v>1.109</v>
      </c>
    </row>
    <row r="116" spans="2:9" x14ac:dyDescent="0.3">
      <c r="B116" s="52" t="s">
        <v>18</v>
      </c>
      <c r="C116" s="53">
        <v>2</v>
      </c>
      <c r="D116" s="54" t="s">
        <v>41</v>
      </c>
      <c r="E116" s="52">
        <v>0.19800000000000001</v>
      </c>
      <c r="F116" s="9">
        <v>1.36</v>
      </c>
      <c r="G116" s="9">
        <v>0.19800000000000001</v>
      </c>
      <c r="H116" s="64">
        <v>0.59199999999999997</v>
      </c>
      <c r="I116" s="57">
        <f t="shared" ref="I116:I126" si="4">F116-G116</f>
        <v>1.1620000000000001</v>
      </c>
    </row>
    <row r="117" spans="2:9" x14ac:dyDescent="0.3">
      <c r="B117" s="52" t="s">
        <v>18</v>
      </c>
      <c r="C117" s="53">
        <v>3</v>
      </c>
      <c r="D117" s="54" t="s">
        <v>42</v>
      </c>
      <c r="E117" s="52">
        <v>0.248</v>
      </c>
      <c r="F117" s="9">
        <v>1.421</v>
      </c>
      <c r="G117" s="9">
        <v>0.248</v>
      </c>
      <c r="H117" s="64">
        <v>0.50800000000000001</v>
      </c>
      <c r="I117" s="57">
        <f t="shared" si="4"/>
        <v>1.173</v>
      </c>
    </row>
    <row r="118" spans="2:9" x14ac:dyDescent="0.3">
      <c r="B118" s="52" t="s">
        <v>18</v>
      </c>
      <c r="C118" s="53">
        <v>4</v>
      </c>
      <c r="D118" s="54" t="s">
        <v>43</v>
      </c>
      <c r="E118" s="52">
        <v>0.184</v>
      </c>
      <c r="F118" s="9">
        <v>1.381</v>
      </c>
      <c r="G118" s="9">
        <v>0.184</v>
      </c>
      <c r="H118" s="64">
        <v>0.46899999999999997</v>
      </c>
      <c r="I118" s="57">
        <f t="shared" si="4"/>
        <v>1.1970000000000001</v>
      </c>
    </row>
    <row r="119" spans="2:9" x14ac:dyDescent="0.3">
      <c r="B119" s="52" t="s">
        <v>18</v>
      </c>
      <c r="C119" s="53">
        <v>5</v>
      </c>
      <c r="D119" s="54" t="s">
        <v>44</v>
      </c>
      <c r="E119" s="52">
        <v>0.183</v>
      </c>
      <c r="F119" s="9">
        <v>1.266</v>
      </c>
      <c r="G119" s="9">
        <v>0.183</v>
      </c>
      <c r="H119" s="64">
        <v>0.56299999999999994</v>
      </c>
      <c r="I119" s="57">
        <f t="shared" si="4"/>
        <v>1.083</v>
      </c>
    </row>
    <row r="120" spans="2:9" x14ac:dyDescent="0.3">
      <c r="B120" s="52" t="s">
        <v>18</v>
      </c>
      <c r="C120" s="53">
        <v>6</v>
      </c>
      <c r="D120" s="54" t="s">
        <v>45</v>
      </c>
      <c r="E120" s="52">
        <v>0.20599999999999999</v>
      </c>
      <c r="F120" s="9">
        <v>1.3</v>
      </c>
      <c r="G120" s="9">
        <v>0.20599999999999999</v>
      </c>
      <c r="H120" s="64">
        <v>0.57799999999999996</v>
      </c>
      <c r="I120" s="57">
        <f t="shared" si="4"/>
        <v>1.0940000000000001</v>
      </c>
    </row>
    <row r="121" spans="2:9" x14ac:dyDescent="0.3">
      <c r="B121" s="52" t="s">
        <v>18</v>
      </c>
      <c r="C121" s="53">
        <v>7</v>
      </c>
      <c r="D121" s="54" t="s">
        <v>46</v>
      </c>
      <c r="E121" s="52">
        <v>0.23200000000000001</v>
      </c>
      <c r="F121" s="9">
        <v>1.242</v>
      </c>
      <c r="G121" s="9">
        <v>0.23200000000000001</v>
      </c>
      <c r="H121" s="64">
        <v>0.54800000000000004</v>
      </c>
      <c r="I121" s="57">
        <f t="shared" si="4"/>
        <v>1.01</v>
      </c>
    </row>
    <row r="122" spans="2:9" x14ac:dyDescent="0.3">
      <c r="B122" s="52" t="s">
        <v>18</v>
      </c>
      <c r="C122" s="53">
        <v>8</v>
      </c>
      <c r="D122" s="54" t="s">
        <v>47</v>
      </c>
      <c r="E122" s="52">
        <v>0.23200000000000001</v>
      </c>
      <c r="F122" s="9">
        <v>1.3160000000000001</v>
      </c>
      <c r="G122" s="9">
        <v>0.23200000000000001</v>
      </c>
      <c r="H122" s="64">
        <v>0.56000000000000005</v>
      </c>
      <c r="I122" s="57">
        <f t="shared" si="4"/>
        <v>1.0840000000000001</v>
      </c>
    </row>
    <row r="123" spans="2:9" x14ac:dyDescent="0.3">
      <c r="B123" s="52" t="s">
        <v>18</v>
      </c>
      <c r="C123" s="53">
        <v>9</v>
      </c>
      <c r="D123" s="54" t="s">
        <v>48</v>
      </c>
      <c r="E123" s="52">
        <v>0.52200000000000002</v>
      </c>
      <c r="F123" s="9">
        <v>1.522</v>
      </c>
      <c r="G123" s="9">
        <v>0.52200000000000002</v>
      </c>
      <c r="H123" s="64">
        <v>0.56499999999999995</v>
      </c>
      <c r="I123" s="57">
        <f t="shared" si="4"/>
        <v>1</v>
      </c>
    </row>
    <row r="124" spans="2:9" x14ac:dyDescent="0.3">
      <c r="B124" s="52" t="s">
        <v>18</v>
      </c>
      <c r="C124" s="53">
        <v>10</v>
      </c>
      <c r="D124" s="54" t="s">
        <v>49</v>
      </c>
      <c r="E124" s="52">
        <v>0.502</v>
      </c>
      <c r="F124" s="9">
        <v>1.498</v>
      </c>
      <c r="G124" s="9">
        <v>0.502</v>
      </c>
      <c r="H124" s="64">
        <v>0.55000000000000004</v>
      </c>
      <c r="I124" s="57">
        <f t="shared" si="4"/>
        <v>0.996</v>
      </c>
    </row>
    <row r="125" spans="2:9" x14ac:dyDescent="0.3">
      <c r="B125" s="52" t="s">
        <v>18</v>
      </c>
      <c r="C125" s="53">
        <v>11</v>
      </c>
      <c r="D125" s="54" t="s">
        <v>50</v>
      </c>
      <c r="E125" s="52">
        <v>0.27200000000000002</v>
      </c>
      <c r="F125" s="9">
        <v>1.427</v>
      </c>
      <c r="G125" s="9">
        <v>0.27200000000000002</v>
      </c>
      <c r="H125" s="64">
        <v>0.60599999999999998</v>
      </c>
      <c r="I125" s="57">
        <f t="shared" si="4"/>
        <v>1.155</v>
      </c>
    </row>
    <row r="126" spans="2:9" x14ac:dyDescent="0.3">
      <c r="B126" s="52" t="s">
        <v>18</v>
      </c>
      <c r="C126" s="53">
        <v>12</v>
      </c>
      <c r="D126" s="54" t="s">
        <v>51</v>
      </c>
      <c r="E126" s="52">
        <v>0.26300000000000001</v>
      </c>
      <c r="F126" s="9">
        <v>1.377</v>
      </c>
      <c r="G126" s="9">
        <v>0.26300000000000001</v>
      </c>
      <c r="H126" s="64">
        <v>0.54700000000000004</v>
      </c>
      <c r="I126" s="57">
        <f t="shared" si="4"/>
        <v>1.1139999999999999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81C2-4502-4C03-ACFC-EB1DB6F50C7B}">
  <dimension ref="A1:V82"/>
  <sheetViews>
    <sheetView topLeftCell="A37" zoomScale="45" workbookViewId="0">
      <selection activeCell="C61" sqref="C61:D61"/>
    </sheetView>
  </sheetViews>
  <sheetFormatPr defaultColWidth="8.6640625" defaultRowHeight="14.4" x14ac:dyDescent="0.3"/>
  <cols>
    <col min="1" max="1" width="17.33203125" style="3" customWidth="1"/>
    <col min="2" max="12" width="8.6640625" style="3"/>
    <col min="13" max="13" width="11.5546875" style="3" customWidth="1"/>
    <col min="14" max="14" width="13.88671875" style="3" customWidth="1"/>
    <col min="15" max="16384" width="8.6640625" style="3"/>
  </cols>
  <sheetData>
    <row r="1" spans="1:22" x14ac:dyDescent="0.3">
      <c r="A1" s="1" t="s">
        <v>122</v>
      </c>
      <c r="B1" s="2"/>
      <c r="C1" s="2"/>
    </row>
    <row r="4" spans="1:22" ht="15" thickBot="1" x14ac:dyDescent="0.35">
      <c r="B4" s="4"/>
      <c r="C4" s="4"/>
      <c r="D4" s="4"/>
      <c r="E4" s="4"/>
      <c r="F4" s="7"/>
      <c r="G4" s="7"/>
      <c r="H4" s="7"/>
      <c r="I4" s="7"/>
      <c r="J4" s="7"/>
    </row>
    <row r="5" spans="1:22" ht="15" thickBot="1" x14ac:dyDescent="0.35">
      <c r="A5" s="5" t="s">
        <v>8</v>
      </c>
      <c r="B5" s="6" t="s">
        <v>9</v>
      </c>
      <c r="C5" s="6" t="s">
        <v>10</v>
      </c>
      <c r="D5" s="6" t="s">
        <v>11</v>
      </c>
      <c r="E5" s="66" t="s">
        <v>12</v>
      </c>
      <c r="F5" s="32"/>
      <c r="G5" s="32"/>
      <c r="R5" s="7"/>
      <c r="S5" s="7"/>
      <c r="T5" s="7"/>
      <c r="U5" s="7"/>
      <c r="V5" s="7"/>
    </row>
    <row r="6" spans="1:22" x14ac:dyDescent="0.3">
      <c r="A6" s="7" t="s">
        <v>13</v>
      </c>
      <c r="B6">
        <v>1.004</v>
      </c>
      <c r="C6">
        <v>1.093</v>
      </c>
      <c r="D6">
        <v>1.143</v>
      </c>
      <c r="E6">
        <v>1.105</v>
      </c>
      <c r="F6" s="32"/>
      <c r="G6" s="32"/>
      <c r="R6" s="32"/>
      <c r="S6" s="32"/>
    </row>
    <row r="7" spans="1:22" x14ac:dyDescent="0.3">
      <c r="A7" s="7" t="s">
        <v>13</v>
      </c>
      <c r="B7">
        <v>0.9930000000000001</v>
      </c>
      <c r="C7">
        <v>1.1340000000000001</v>
      </c>
      <c r="D7">
        <v>1.0609999999999999</v>
      </c>
      <c r="E7">
        <v>1.212</v>
      </c>
      <c r="F7" s="32"/>
      <c r="G7" s="32"/>
      <c r="R7" s="32"/>
      <c r="S7" s="32"/>
    </row>
    <row r="8" spans="1:22" x14ac:dyDescent="0.3">
      <c r="A8" s="7">
        <v>0.05</v>
      </c>
      <c r="B8">
        <v>0.64300000000000002</v>
      </c>
      <c r="C8">
        <v>1.054</v>
      </c>
      <c r="D8">
        <v>1.089</v>
      </c>
      <c r="E8">
        <v>0.93800000000000017</v>
      </c>
      <c r="F8" s="32"/>
      <c r="G8" s="32"/>
      <c r="R8" s="32"/>
      <c r="S8" s="32"/>
    </row>
    <row r="9" spans="1:22" x14ac:dyDescent="0.3">
      <c r="A9" s="7">
        <v>0.05</v>
      </c>
      <c r="B9">
        <v>0.55899999999999994</v>
      </c>
      <c r="C9">
        <v>1.042</v>
      </c>
      <c r="D9">
        <v>1.1659999999999999</v>
      </c>
      <c r="E9">
        <v>0.90499999999999992</v>
      </c>
      <c r="F9" s="32"/>
      <c r="G9" s="32"/>
      <c r="R9" s="32"/>
      <c r="S9" s="32"/>
    </row>
    <row r="10" spans="1:22" x14ac:dyDescent="0.3">
      <c r="A10" s="7">
        <v>0.5</v>
      </c>
      <c r="B10">
        <v>0.75300000000000011</v>
      </c>
      <c r="C10">
        <v>1.05</v>
      </c>
      <c r="D10">
        <v>1.0270000000000001</v>
      </c>
      <c r="E10">
        <v>1.0089999999999999</v>
      </c>
      <c r="F10" s="32"/>
      <c r="G10" s="32"/>
      <c r="R10" s="32"/>
      <c r="S10" s="32"/>
    </row>
    <row r="11" spans="1:22" x14ac:dyDescent="0.3">
      <c r="A11" s="7">
        <v>0.5</v>
      </c>
      <c r="B11">
        <v>0.81499999999999995</v>
      </c>
      <c r="C11">
        <v>1.0549999999999999</v>
      </c>
      <c r="D11">
        <v>1.024</v>
      </c>
      <c r="E11">
        <v>0.81499999999999995</v>
      </c>
      <c r="F11" s="32"/>
      <c r="G11" s="32"/>
      <c r="R11" s="32"/>
      <c r="S11" s="32"/>
    </row>
    <row r="12" spans="1:22" x14ac:dyDescent="0.3">
      <c r="A12" s="7">
        <v>5</v>
      </c>
      <c r="B12">
        <v>0.52800000000000002</v>
      </c>
      <c r="C12">
        <v>0.6379999999999999</v>
      </c>
      <c r="D12">
        <v>0.67799999999999994</v>
      </c>
      <c r="E12">
        <v>0.82100000000000006</v>
      </c>
      <c r="F12" s="32"/>
      <c r="G12" s="32"/>
      <c r="R12" s="32"/>
      <c r="S12" s="32"/>
    </row>
    <row r="13" spans="1:22" x14ac:dyDescent="0.3">
      <c r="A13" s="7">
        <v>5</v>
      </c>
      <c r="B13">
        <v>0.47900000000000004</v>
      </c>
      <c r="C13">
        <v>0.62599999999999989</v>
      </c>
      <c r="D13">
        <v>0.65999999999999992</v>
      </c>
      <c r="E13">
        <v>0.67899999999999983</v>
      </c>
      <c r="F13" s="32"/>
      <c r="G13" s="32"/>
      <c r="R13" s="32"/>
      <c r="S13" s="32"/>
    </row>
    <row r="14" spans="1:22" x14ac:dyDescent="0.3">
      <c r="A14" s="7">
        <v>50</v>
      </c>
      <c r="B14">
        <v>0.14099999999999996</v>
      </c>
      <c r="C14">
        <v>9.9000000000000032E-2</v>
      </c>
      <c r="D14">
        <v>0.129</v>
      </c>
      <c r="E14">
        <v>4.8000000000000043E-2</v>
      </c>
      <c r="F14" s="32"/>
      <c r="G14" s="32"/>
      <c r="R14" s="32"/>
      <c r="S14" s="32"/>
    </row>
    <row r="15" spans="1:22" x14ac:dyDescent="0.3">
      <c r="A15" s="7">
        <v>50</v>
      </c>
      <c r="B15">
        <v>0.13699999999999996</v>
      </c>
      <c r="C15">
        <v>9.9999999999999978E-2</v>
      </c>
      <c r="D15">
        <v>0.10199999999999998</v>
      </c>
      <c r="E15">
        <v>4.4000000000000039E-2</v>
      </c>
      <c r="R15" s="32"/>
      <c r="S15" s="32"/>
    </row>
    <row r="16" spans="1:22" x14ac:dyDescent="0.3">
      <c r="A16" s="20"/>
      <c r="B16"/>
      <c r="C16"/>
      <c r="D16"/>
      <c r="E16"/>
    </row>
    <row r="17" spans="1:17" x14ac:dyDescent="0.3">
      <c r="M17" s="20"/>
      <c r="N17"/>
      <c r="O17"/>
      <c r="P17"/>
      <c r="Q17"/>
    </row>
    <row r="23" spans="1:17" x14ac:dyDescent="0.3">
      <c r="A23" s="10" t="s">
        <v>118</v>
      </c>
      <c r="B23" s="10"/>
      <c r="C23" s="10"/>
    </row>
    <row r="25" spans="1:17" ht="15" thickBot="1" x14ac:dyDescent="0.35">
      <c r="B25" s="4"/>
      <c r="C25" s="4"/>
      <c r="D25" s="4"/>
      <c r="E25" s="4"/>
    </row>
    <row r="26" spans="1:17" ht="15" thickBot="1" x14ac:dyDescent="0.35">
      <c r="A26" s="5" t="s">
        <v>8</v>
      </c>
      <c r="B26" s="6" t="s">
        <v>9</v>
      </c>
      <c r="C26" s="6" t="s">
        <v>10</v>
      </c>
      <c r="D26" s="6" t="s">
        <v>11</v>
      </c>
      <c r="E26" s="66" t="s">
        <v>12</v>
      </c>
      <c r="F26" s="7"/>
      <c r="G26" s="7"/>
      <c r="H26" s="7"/>
      <c r="I26" s="7"/>
      <c r="J26" s="7"/>
    </row>
    <row r="27" spans="1:17" x14ac:dyDescent="0.3">
      <c r="A27" s="11" t="s">
        <v>13</v>
      </c>
      <c r="B27" s="3">
        <f>AVERAGE(B$6:B$7)</f>
        <v>0.99850000000000005</v>
      </c>
      <c r="C27" s="3">
        <f>AVERAGE(C$6:C$7)</f>
        <v>1.1135000000000002</v>
      </c>
      <c r="D27" s="3">
        <f>AVERAGE(D$6:D$7)</f>
        <v>1.1019999999999999</v>
      </c>
      <c r="E27" s="3">
        <f>AVERAGE(E$6:E$7)</f>
        <v>1.1585000000000001</v>
      </c>
    </row>
    <row r="28" spans="1:17" x14ac:dyDescent="0.3">
      <c r="A28" s="11"/>
    </row>
    <row r="29" spans="1:17" x14ac:dyDescent="0.3">
      <c r="A29" s="11">
        <v>0.05</v>
      </c>
      <c r="B29" s="3">
        <f>AVERAGE(B8:B9)</f>
        <v>0.60099999999999998</v>
      </c>
      <c r="C29" s="3">
        <f>AVERAGE(C8:C9)</f>
        <v>1.048</v>
      </c>
      <c r="D29" s="3">
        <f>AVERAGE(D8:D9)</f>
        <v>1.1274999999999999</v>
      </c>
      <c r="E29" s="3">
        <f>AVERAGE(E8:E9)</f>
        <v>0.92149999999999999</v>
      </c>
    </row>
    <row r="30" spans="1:17" x14ac:dyDescent="0.3">
      <c r="A30" s="11"/>
    </row>
    <row r="31" spans="1:17" x14ac:dyDescent="0.3">
      <c r="A31" s="11">
        <v>0.5</v>
      </c>
      <c r="B31" s="3">
        <f>AVERAGE(B10:B11)</f>
        <v>0.78400000000000003</v>
      </c>
      <c r="C31" s="3">
        <f>AVERAGE(C10:C11)</f>
        <v>1.0525</v>
      </c>
      <c r="D31" s="3">
        <f>AVERAGE(D10:D11)</f>
        <v>1.0255000000000001</v>
      </c>
      <c r="E31" s="3">
        <f>AVERAGE(E10:E11)</f>
        <v>0.91199999999999992</v>
      </c>
    </row>
    <row r="32" spans="1:17" x14ac:dyDescent="0.3">
      <c r="A32" s="11"/>
    </row>
    <row r="33" spans="1:16" x14ac:dyDescent="0.3">
      <c r="A33" s="11">
        <v>5</v>
      </c>
      <c r="B33" s="3">
        <f>AVERAGE(B12:B13)</f>
        <v>0.50350000000000006</v>
      </c>
      <c r="C33" s="3">
        <f>AVERAGE(C12:C13)</f>
        <v>0.6319999999999999</v>
      </c>
      <c r="D33" s="3">
        <f>AVERAGE(D12:D13)</f>
        <v>0.66899999999999993</v>
      </c>
      <c r="E33" s="3">
        <f>AVERAGE(E12:E13)</f>
        <v>0.75</v>
      </c>
    </row>
    <row r="34" spans="1:16" x14ac:dyDescent="0.3">
      <c r="A34" s="12"/>
    </row>
    <row r="35" spans="1:16" x14ac:dyDescent="0.3">
      <c r="A35" s="11">
        <v>50</v>
      </c>
      <c r="B35" s="3">
        <f>AVERAGE(B14:B15)</f>
        <v>0.13899999999999996</v>
      </c>
      <c r="C35" s="3">
        <f>AVERAGE(C14:C15)</f>
        <v>9.9500000000000005E-2</v>
      </c>
      <c r="D35" s="3">
        <f>AVERAGE(D14:D15)</f>
        <v>0.11549999999999999</v>
      </c>
      <c r="E35" s="3">
        <f>AVERAGE(E14:E15)</f>
        <v>4.6000000000000041E-2</v>
      </c>
    </row>
    <row r="37" spans="1:16" x14ac:dyDescent="0.3">
      <c r="A37" s="20"/>
    </row>
    <row r="38" spans="1:16" x14ac:dyDescent="0.3">
      <c r="A38" s="20"/>
    </row>
    <row r="43" spans="1:16" x14ac:dyDescent="0.3">
      <c r="A43" s="10" t="s">
        <v>124</v>
      </c>
      <c r="B43" s="2"/>
      <c r="C43" s="2"/>
    </row>
    <row r="45" spans="1:16" ht="15" thickBot="1" x14ac:dyDescent="0.35">
      <c r="B45" s="4"/>
      <c r="C45" s="4"/>
      <c r="D45" s="4"/>
      <c r="E45" s="4"/>
      <c r="L45" s="3" t="s">
        <v>13</v>
      </c>
      <c r="M45" s="13">
        <v>100</v>
      </c>
    </row>
    <row r="46" spans="1:16" ht="15" thickBot="1" x14ac:dyDescent="0.35">
      <c r="A46" s="5" t="s">
        <v>8</v>
      </c>
      <c r="B46" s="6" t="s">
        <v>9</v>
      </c>
      <c r="C46" s="6" t="s">
        <v>10</v>
      </c>
      <c r="D46" s="6" t="s">
        <v>11</v>
      </c>
      <c r="E46" s="66" t="s">
        <v>12</v>
      </c>
      <c r="F46" s="7"/>
      <c r="G46" s="7"/>
      <c r="H46" s="7"/>
      <c r="I46" s="7"/>
      <c r="J46" s="7"/>
      <c r="L46" s="3" t="s">
        <v>14</v>
      </c>
      <c r="M46" s="3" t="s">
        <v>15</v>
      </c>
    </row>
    <row r="47" spans="1:16" x14ac:dyDescent="0.3">
      <c r="A47" s="7" t="s">
        <v>13</v>
      </c>
      <c r="B47" s="14">
        <v>100</v>
      </c>
      <c r="C47" s="14">
        <v>100</v>
      </c>
      <c r="D47" s="14">
        <v>100</v>
      </c>
      <c r="E47" s="14">
        <v>100</v>
      </c>
      <c r="F47" s="14"/>
      <c r="G47" s="14"/>
      <c r="H47" s="14"/>
      <c r="I47" s="14"/>
      <c r="J47" s="14"/>
      <c r="O47" s="7" t="s">
        <v>120</v>
      </c>
      <c r="P47" s="7" t="s">
        <v>0</v>
      </c>
    </row>
    <row r="48" spans="1:16" x14ac:dyDescent="0.3">
      <c r="A48" s="7"/>
      <c r="B48" s="14"/>
      <c r="C48" s="14"/>
      <c r="D48" s="14"/>
      <c r="E48" s="14"/>
      <c r="F48" s="14"/>
      <c r="G48" s="14"/>
      <c r="H48" s="14"/>
      <c r="I48" s="14"/>
      <c r="J48" s="14"/>
      <c r="N48" s="7" t="s">
        <v>1</v>
      </c>
      <c r="O48" s="3">
        <v>100</v>
      </c>
      <c r="P48" s="3">
        <v>0</v>
      </c>
    </row>
    <row r="49" spans="1:22" x14ac:dyDescent="0.3">
      <c r="A49" s="7">
        <v>0.05</v>
      </c>
      <c r="B49" s="16">
        <f>(B29*$M$45)/B27</f>
        <v>60.190285428142204</v>
      </c>
      <c r="C49" s="14">
        <f>(C29*$M$45)/C27</f>
        <v>94.117647058823522</v>
      </c>
      <c r="D49" s="18">
        <f>(D29*$M$45)/D27</f>
        <v>102.31397459165156</v>
      </c>
      <c r="E49" s="14">
        <f>(E29*$M$45)/E27</f>
        <v>79.542511868795856</v>
      </c>
      <c r="F49" s="14"/>
      <c r="G49" s="14"/>
      <c r="H49" s="14"/>
      <c r="I49" s="14"/>
      <c r="J49" s="14"/>
      <c r="M49" s="17"/>
      <c r="N49" s="7" t="s">
        <v>2</v>
      </c>
      <c r="O49" s="15">
        <f>AVERAGE(C49:D49,E49,D62)</f>
        <v>91.991377839756979</v>
      </c>
      <c r="P49" s="3">
        <f>STDEV(C49:D49,E49,D62)</f>
        <v>9.4172056799797428</v>
      </c>
      <c r="T49" s="17"/>
      <c r="U49" s="20"/>
      <c r="V49" s="15"/>
    </row>
    <row r="50" spans="1:22" x14ac:dyDescent="0.3">
      <c r="A50" s="7"/>
      <c r="B50" s="14"/>
      <c r="C50" s="14"/>
      <c r="D50" s="14"/>
      <c r="E50" s="14"/>
      <c r="F50" s="14"/>
      <c r="G50" s="14"/>
      <c r="H50" s="14"/>
      <c r="I50" s="14"/>
      <c r="J50" s="14"/>
      <c r="M50" s="17"/>
      <c r="N50" s="7" t="s">
        <v>3</v>
      </c>
      <c r="O50" s="15">
        <f>AVERAGE(B51:E51)</f>
        <v>86.205029260050935</v>
      </c>
      <c r="P50" s="3">
        <f>STDEV(B51:E51)</f>
        <v>8.7790445901930312</v>
      </c>
    </row>
    <row r="51" spans="1:22" x14ac:dyDescent="0.3">
      <c r="A51" s="7">
        <v>0.5</v>
      </c>
      <c r="B51" s="14">
        <f>(B31*$M$45)/B$27</f>
        <v>78.517776664997498</v>
      </c>
      <c r="C51" s="14">
        <f>(C31*$M$45)/C$27</f>
        <v>94.521778176919611</v>
      </c>
      <c r="D51" s="14">
        <f>(D31*$M$45)/D$27</f>
        <v>93.058076225045397</v>
      </c>
      <c r="E51" s="14">
        <f>(E31*$M$45)/E$27</f>
        <v>78.722485973241248</v>
      </c>
      <c r="F51" s="14"/>
      <c r="G51" s="14"/>
      <c r="H51" s="14"/>
      <c r="I51" s="14"/>
      <c r="J51" s="14"/>
      <c r="N51" s="7">
        <v>5</v>
      </c>
      <c r="O51" s="15">
        <f>AVERAGE(B53:E53)</f>
        <v>58.157574826324336</v>
      </c>
      <c r="P51" s="3">
        <f>STDEV(B53:E53)</f>
        <v>6.0980615688170996</v>
      </c>
      <c r="Q51" s="17"/>
    </row>
    <row r="52" spans="1:22" x14ac:dyDescent="0.3">
      <c r="A52" s="7"/>
      <c r="B52" s="14"/>
      <c r="C52" s="14"/>
      <c r="D52" s="14"/>
      <c r="E52" s="14"/>
      <c r="F52" s="14"/>
      <c r="G52" s="14"/>
      <c r="H52" s="14"/>
      <c r="I52" s="14"/>
      <c r="J52" s="14"/>
      <c r="N52" s="7">
        <v>50</v>
      </c>
      <c r="O52" s="15">
        <f>AVERAGE(B55:D55,D63)</f>
        <v>11.112537705440081</v>
      </c>
      <c r="P52" s="3">
        <f>STDEV(B55:E55)</f>
        <v>4.1343619249684815</v>
      </c>
      <c r="Q52" s="17"/>
    </row>
    <row r="53" spans="1:22" x14ac:dyDescent="0.3">
      <c r="A53" s="7">
        <v>5</v>
      </c>
      <c r="B53" s="14">
        <f>(B33*$M$45)/B$27</f>
        <v>50.425638457686539</v>
      </c>
      <c r="C53" s="14">
        <f>(C33*$M$45)/C$27</f>
        <v>56.757970363717988</v>
      </c>
      <c r="D53" s="14">
        <f>(D33*$M$45)/D$27</f>
        <v>60.707803992740473</v>
      </c>
      <c r="E53" s="14">
        <f>(E33*$M$45)/E$27</f>
        <v>64.738886491152343</v>
      </c>
      <c r="F53" s="14"/>
      <c r="G53" s="14"/>
      <c r="H53" s="14"/>
      <c r="I53" s="14"/>
      <c r="J53" s="14"/>
    </row>
    <row r="54" spans="1:22" ht="18" x14ac:dyDescent="0.35">
      <c r="A54" s="7"/>
      <c r="B54" s="14"/>
      <c r="C54" s="14"/>
      <c r="D54" s="14"/>
      <c r="E54" s="14"/>
      <c r="F54" s="14"/>
      <c r="G54" s="14"/>
      <c r="H54" s="14"/>
      <c r="I54" s="14"/>
      <c r="J54" s="14"/>
      <c r="N54" s="24" t="s">
        <v>4</v>
      </c>
    </row>
    <row r="55" spans="1:22" x14ac:dyDescent="0.3">
      <c r="A55" s="7">
        <v>50</v>
      </c>
      <c r="B55" s="14">
        <f>(B35*$M$45)/B$27</f>
        <v>13.920881321982968</v>
      </c>
      <c r="C55" s="14">
        <f>(C35*$M$45)/C$27</f>
        <v>8.9357880556802876</v>
      </c>
      <c r="D55" s="14">
        <f>(D35*$M$45)/D$27</f>
        <v>10.480943738656988</v>
      </c>
      <c r="E55" s="74">
        <f>(E35*$M$45)/E$27</f>
        <v>3.9706517047906806</v>
      </c>
      <c r="F55" s="14"/>
      <c r="G55" s="14"/>
      <c r="H55" s="14"/>
      <c r="I55" s="14"/>
      <c r="J55" s="14"/>
    </row>
    <row r="56" spans="1:22" x14ac:dyDescent="0.3">
      <c r="B56" s="14"/>
    </row>
    <row r="57" spans="1:22" x14ac:dyDescent="0.3">
      <c r="A57" s="20"/>
      <c r="B57" s="14"/>
      <c r="C57" s="14"/>
      <c r="D57" s="14"/>
      <c r="E57" s="14"/>
    </row>
    <row r="60" spans="1:22" x14ac:dyDescent="0.3">
      <c r="D60" s="7"/>
    </row>
    <row r="61" spans="1:22" ht="43.2" x14ac:dyDescent="0.3">
      <c r="C61" s="75" t="s">
        <v>126</v>
      </c>
      <c r="D61" s="76" t="s">
        <v>120</v>
      </c>
    </row>
    <row r="62" spans="1:22" x14ac:dyDescent="0.3">
      <c r="C62" s="77" t="s">
        <v>127</v>
      </c>
      <c r="D62" s="78">
        <f>AVERAGE(C49:E49)</f>
        <v>91.991377839756979</v>
      </c>
    </row>
    <row r="63" spans="1:22" x14ac:dyDescent="0.3">
      <c r="C63" s="77" t="s">
        <v>128</v>
      </c>
      <c r="D63" s="79">
        <f>AVERAGE(B55:D55)</f>
        <v>11.112537705440081</v>
      </c>
    </row>
    <row r="65" spans="2:6" x14ac:dyDescent="0.3">
      <c r="B65" s="71"/>
      <c r="C65" s="71"/>
      <c r="D65" s="71"/>
      <c r="E65" s="71"/>
      <c r="F65" s="71"/>
    </row>
    <row r="66" spans="2:6" x14ac:dyDescent="0.3">
      <c r="B66" s="71"/>
      <c r="C66" s="71"/>
      <c r="D66" s="71"/>
      <c r="E66" s="71"/>
      <c r="F66" s="71"/>
    </row>
    <row r="67" spans="2:6" x14ac:dyDescent="0.3">
      <c r="B67" s="72"/>
      <c r="C67" s="71"/>
      <c r="D67" s="71"/>
      <c r="E67" s="71"/>
      <c r="F67" s="71"/>
    </row>
    <row r="68" spans="2:6" x14ac:dyDescent="0.3">
      <c r="B68" s="71"/>
      <c r="C68" s="71"/>
      <c r="D68" s="71"/>
      <c r="E68" s="71"/>
      <c r="F68" s="71"/>
    </row>
    <row r="69" spans="2:6" x14ac:dyDescent="0.3">
      <c r="B69" s="71"/>
      <c r="C69" s="71"/>
      <c r="D69" s="71"/>
      <c r="E69" s="71"/>
      <c r="F69" s="71"/>
    </row>
    <row r="70" spans="2:6" x14ac:dyDescent="0.3">
      <c r="B70" s="71"/>
      <c r="C70" s="71"/>
      <c r="D70" s="71"/>
      <c r="E70" s="71"/>
      <c r="F70" s="71"/>
    </row>
    <row r="71" spans="2:6" x14ac:dyDescent="0.3">
      <c r="B71" s="71"/>
      <c r="C71" s="71"/>
      <c r="D71" s="71"/>
      <c r="E71" s="71"/>
      <c r="F71" s="71"/>
    </row>
    <row r="72" spans="2:6" x14ac:dyDescent="0.3">
      <c r="B72" s="71"/>
      <c r="C72" s="71"/>
      <c r="D72" s="71"/>
      <c r="E72" s="71"/>
      <c r="F72" s="71"/>
    </row>
    <row r="73" spans="2:6" x14ac:dyDescent="0.3">
      <c r="B73" s="71"/>
      <c r="C73" s="71"/>
      <c r="D73" s="71"/>
      <c r="E73" s="71"/>
      <c r="F73" s="71"/>
    </row>
    <row r="74" spans="2:6" x14ac:dyDescent="0.3">
      <c r="B74" s="71"/>
      <c r="C74" s="71"/>
      <c r="D74" s="71"/>
      <c r="E74" s="71"/>
      <c r="F74" s="71"/>
    </row>
    <row r="75" spans="2:6" x14ac:dyDescent="0.3">
      <c r="B75" s="71"/>
      <c r="C75" s="71"/>
      <c r="D75" s="71"/>
      <c r="E75" s="71"/>
      <c r="F75" s="71"/>
    </row>
    <row r="76" spans="2:6" x14ac:dyDescent="0.3">
      <c r="B76" s="71"/>
      <c r="C76" s="71"/>
      <c r="D76" s="71"/>
      <c r="E76" s="71"/>
      <c r="F76" s="71"/>
    </row>
    <row r="77" spans="2:6" x14ac:dyDescent="0.3">
      <c r="B77" s="73"/>
      <c r="C77" s="73"/>
      <c r="D77" s="73"/>
      <c r="E77" s="73"/>
      <c r="F77" s="73"/>
    </row>
    <row r="78" spans="2:6" x14ac:dyDescent="0.3">
      <c r="B78" s="71"/>
      <c r="C78" s="72"/>
      <c r="D78" s="71"/>
      <c r="E78" s="71"/>
      <c r="F78" s="71"/>
    </row>
    <row r="79" spans="2:6" x14ac:dyDescent="0.3">
      <c r="B79" s="71"/>
      <c r="C79" s="71"/>
      <c r="D79" s="71"/>
      <c r="E79" s="71"/>
      <c r="F79" s="71"/>
    </row>
    <row r="80" spans="2:6" x14ac:dyDescent="0.3">
      <c r="B80" s="71"/>
      <c r="C80" s="71"/>
      <c r="D80" s="71"/>
      <c r="E80" s="71"/>
      <c r="F80" s="71"/>
    </row>
    <row r="81" spans="2:6" x14ac:dyDescent="0.3">
      <c r="B81" s="71"/>
      <c r="C81" s="71"/>
      <c r="D81" s="71"/>
      <c r="E81" s="71"/>
      <c r="F81" s="71"/>
    </row>
    <row r="82" spans="2:6" x14ac:dyDescent="0.3">
      <c r="B82" s="71"/>
      <c r="C82" s="71"/>
      <c r="D82" s="71"/>
      <c r="E82" s="71"/>
      <c r="F82" s="7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36919-9D78-45C3-B94E-7EE7CA7E5852}">
  <dimension ref="A1:X78"/>
  <sheetViews>
    <sheetView topLeftCell="A33" zoomScale="47" zoomScaleNormal="47" workbookViewId="0">
      <selection activeCell="AA44" sqref="AA44"/>
    </sheetView>
  </sheetViews>
  <sheetFormatPr defaultColWidth="8.6640625" defaultRowHeight="14.4" x14ac:dyDescent="0.3"/>
  <cols>
    <col min="1" max="1" width="17.33203125" style="3" customWidth="1"/>
    <col min="2" max="12" width="8.6640625" style="3"/>
    <col min="13" max="13" width="11.5546875" style="3" customWidth="1"/>
    <col min="14" max="14" width="13.88671875" style="3" customWidth="1"/>
    <col min="15" max="16384" width="8.6640625" style="3"/>
  </cols>
  <sheetData>
    <row r="1" spans="1:22" x14ac:dyDescent="0.3">
      <c r="A1" s="1" t="s">
        <v>119</v>
      </c>
      <c r="B1" s="2"/>
      <c r="C1" s="2"/>
    </row>
    <row r="4" spans="1:22" ht="15" thickBot="1" x14ac:dyDescent="0.35">
      <c r="F4" s="7"/>
      <c r="G4" s="7"/>
      <c r="H4" s="7"/>
      <c r="I4" s="7"/>
      <c r="J4" s="7"/>
    </row>
    <row r="5" spans="1:22" ht="15" thickBot="1" x14ac:dyDescent="0.35">
      <c r="A5" s="5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32"/>
      <c r="G5" s="32"/>
      <c r="R5" s="7"/>
      <c r="S5" s="7"/>
      <c r="T5" s="7"/>
      <c r="U5" s="7"/>
      <c r="V5" s="7"/>
    </row>
    <row r="6" spans="1:22" x14ac:dyDescent="0.3">
      <c r="A6" s="7" t="s">
        <v>1</v>
      </c>
      <c r="B6" s="8">
        <v>0.245</v>
      </c>
      <c r="C6" s="8">
        <v>0.46200000000000002</v>
      </c>
      <c r="D6" s="8">
        <v>0.56999999999999995</v>
      </c>
      <c r="E6" s="8">
        <v>0.316</v>
      </c>
      <c r="F6" s="32"/>
      <c r="G6" s="32"/>
      <c r="R6" s="32"/>
      <c r="S6" s="32"/>
    </row>
    <row r="7" spans="1:22" x14ac:dyDescent="0.3">
      <c r="A7" s="7" t="s">
        <v>1</v>
      </c>
      <c r="B7" s="8">
        <v>0.21299999999999999</v>
      </c>
      <c r="C7" s="8">
        <v>0.317</v>
      </c>
      <c r="D7" s="8">
        <v>0.51900000000000002</v>
      </c>
      <c r="E7" s="8">
        <v>0.36899999999999999</v>
      </c>
      <c r="F7" s="32"/>
      <c r="G7" s="32"/>
      <c r="R7" s="32"/>
      <c r="S7" s="32"/>
    </row>
    <row r="8" spans="1:22" x14ac:dyDescent="0.3">
      <c r="A8" s="7">
        <v>0.05</v>
      </c>
      <c r="B8" s="8">
        <v>9.2999999999999999E-2</v>
      </c>
      <c r="C8" s="8">
        <v>0.33300000000000002</v>
      </c>
      <c r="D8" s="8">
        <v>0.51600000000000001</v>
      </c>
      <c r="E8" s="8">
        <v>0.20300000000000001</v>
      </c>
      <c r="F8" s="32"/>
      <c r="G8" s="32"/>
      <c r="R8" s="32"/>
      <c r="S8" s="32"/>
    </row>
    <row r="9" spans="1:22" x14ac:dyDescent="0.3">
      <c r="A9" s="7">
        <v>0.05</v>
      </c>
      <c r="B9" s="8">
        <v>5.2999999999999999E-2</v>
      </c>
      <c r="C9" s="8">
        <v>0.28499999999999998</v>
      </c>
      <c r="D9" s="8">
        <v>0.52800000000000002</v>
      </c>
      <c r="E9" s="8">
        <v>0.193</v>
      </c>
      <c r="F9" s="32"/>
      <c r="G9" s="32"/>
      <c r="R9" s="32"/>
      <c r="S9" s="32"/>
    </row>
    <row r="10" spans="1:22" x14ac:dyDescent="0.3">
      <c r="A10" s="7">
        <v>0.5</v>
      </c>
      <c r="B10" s="8">
        <v>0.14899999999999999</v>
      </c>
      <c r="C10" s="8">
        <v>0.30399999999999999</v>
      </c>
      <c r="D10" s="8">
        <v>0.28499999999999998</v>
      </c>
      <c r="E10" s="8">
        <v>0.17</v>
      </c>
      <c r="F10" s="32"/>
      <c r="G10" s="32"/>
      <c r="R10" s="32"/>
      <c r="S10" s="32"/>
    </row>
    <row r="11" spans="1:22" x14ac:dyDescent="0.3">
      <c r="A11" s="7">
        <v>0.5</v>
      </c>
      <c r="B11" s="8">
        <v>0.14399999999999999</v>
      </c>
      <c r="C11" s="8">
        <v>0.29099999999999998</v>
      </c>
      <c r="D11" s="8">
        <v>0.27700000000000002</v>
      </c>
      <c r="E11" s="8">
        <v>0.18099999999999999</v>
      </c>
      <c r="F11" s="32"/>
      <c r="G11" s="32"/>
      <c r="R11" s="32"/>
      <c r="S11" s="32"/>
    </row>
    <row r="12" spans="1:22" x14ac:dyDescent="0.3">
      <c r="A12" s="7">
        <v>5</v>
      </c>
      <c r="B12" s="8">
        <v>0.09</v>
      </c>
      <c r="C12" s="8">
        <v>0.13400000000000001</v>
      </c>
      <c r="D12" s="8">
        <v>0.192</v>
      </c>
      <c r="E12" s="8">
        <v>0.13900000000000001</v>
      </c>
      <c r="F12" s="32"/>
      <c r="G12" s="32"/>
      <c r="R12" s="32"/>
      <c r="S12" s="32"/>
    </row>
    <row r="13" spans="1:22" x14ac:dyDescent="0.3">
      <c r="A13" s="7">
        <v>5</v>
      </c>
      <c r="B13" s="8">
        <v>8.2000000000000003E-2</v>
      </c>
      <c r="C13" s="8">
        <v>0.126</v>
      </c>
      <c r="D13" s="8">
        <v>0.19600000000000001</v>
      </c>
      <c r="E13" s="8">
        <v>0.125</v>
      </c>
      <c r="F13" s="32"/>
      <c r="G13" s="32"/>
      <c r="R13" s="32"/>
      <c r="S13" s="32"/>
    </row>
    <row r="14" spans="1:22" x14ac:dyDescent="0.3">
      <c r="A14" s="7">
        <v>50</v>
      </c>
      <c r="B14" s="8">
        <v>4.7E-2</v>
      </c>
      <c r="C14" s="8">
        <v>3.5000000000000003E-2</v>
      </c>
      <c r="D14" s="8">
        <v>3.6999999999999998E-2</v>
      </c>
      <c r="E14" s="8">
        <v>5.2999999999999999E-2</v>
      </c>
      <c r="F14" s="32"/>
      <c r="G14" s="32"/>
      <c r="R14" s="32"/>
      <c r="S14" s="32"/>
    </row>
    <row r="15" spans="1:22" x14ac:dyDescent="0.3">
      <c r="A15" s="7">
        <v>50</v>
      </c>
      <c r="B15" s="8">
        <v>3.5000000000000003E-2</v>
      </c>
      <c r="C15" s="8">
        <v>4.2999999999999997E-2</v>
      </c>
      <c r="D15" s="8">
        <v>3.7999999999999999E-2</v>
      </c>
      <c r="E15" s="8">
        <v>2.9000000000000001E-2</v>
      </c>
      <c r="R15" s="32"/>
      <c r="S15" s="32"/>
    </row>
    <row r="16" spans="1:22" x14ac:dyDescent="0.3">
      <c r="A16" s="20"/>
      <c r="B16" s="32"/>
      <c r="C16" s="32"/>
      <c r="D16" s="32"/>
      <c r="E16" s="32"/>
    </row>
    <row r="17" spans="1:10" x14ac:dyDescent="0.3">
      <c r="A17" s="20"/>
      <c r="B17" s="32"/>
      <c r="C17" s="32"/>
      <c r="D17" s="32"/>
      <c r="E17" s="32"/>
    </row>
    <row r="23" spans="1:10" x14ac:dyDescent="0.3">
      <c r="A23" s="10" t="s">
        <v>118</v>
      </c>
      <c r="B23" s="10"/>
      <c r="C23" s="10"/>
    </row>
    <row r="25" spans="1:10" ht="15" thickBot="1" x14ac:dyDescent="0.35">
      <c r="B25" s="4"/>
      <c r="C25" s="4"/>
      <c r="D25" s="4"/>
      <c r="E25" s="4"/>
    </row>
    <row r="26" spans="1:10" ht="15" thickBot="1" x14ac:dyDescent="0.35">
      <c r="A26" s="5" t="s">
        <v>8</v>
      </c>
      <c r="B26" s="6" t="s">
        <v>9</v>
      </c>
      <c r="C26" s="6" t="s">
        <v>10</v>
      </c>
      <c r="D26" s="6" t="s">
        <v>11</v>
      </c>
      <c r="E26" s="66" t="s">
        <v>12</v>
      </c>
      <c r="F26" s="7"/>
      <c r="G26" s="7"/>
      <c r="H26" s="7"/>
      <c r="I26" s="7"/>
      <c r="J26" s="7"/>
    </row>
    <row r="27" spans="1:10" x14ac:dyDescent="0.3">
      <c r="A27" s="7" t="s">
        <v>1</v>
      </c>
      <c r="B27" s="3">
        <f>AVERAGE(B$6:B$7)</f>
        <v>0.22899999999999998</v>
      </c>
      <c r="C27" s="3">
        <f>AVERAGE(C$6:C$7)</f>
        <v>0.38950000000000001</v>
      </c>
      <c r="D27" s="3">
        <f>AVERAGE(D$6:D$7)</f>
        <v>0.54449999999999998</v>
      </c>
      <c r="E27" s="3">
        <f>AVERAGE(E$6:E$7)</f>
        <v>0.34250000000000003</v>
      </c>
    </row>
    <row r="28" spans="1:10" x14ac:dyDescent="0.3">
      <c r="A28" s="11"/>
    </row>
    <row r="29" spans="1:10" x14ac:dyDescent="0.3">
      <c r="A29" s="11">
        <v>0.05</v>
      </c>
      <c r="B29" s="3">
        <f>AVERAGE(B8:B9)</f>
        <v>7.2999999999999995E-2</v>
      </c>
      <c r="C29" s="3">
        <f>AVERAGE(C8:C9)</f>
        <v>0.309</v>
      </c>
      <c r="D29" s="3">
        <f>AVERAGE(D8:D9)</f>
        <v>0.52200000000000002</v>
      </c>
      <c r="E29" s="3">
        <f>AVERAGE(E8:E9)</f>
        <v>0.19800000000000001</v>
      </c>
    </row>
    <row r="30" spans="1:10" x14ac:dyDescent="0.3">
      <c r="A30" s="11"/>
    </row>
    <row r="31" spans="1:10" x14ac:dyDescent="0.3">
      <c r="A31" s="11">
        <v>0.5</v>
      </c>
      <c r="B31" s="3">
        <f>AVERAGE(B10:B11)</f>
        <v>0.14649999999999999</v>
      </c>
      <c r="C31" s="3">
        <f>AVERAGE(C10:C11)</f>
        <v>0.29749999999999999</v>
      </c>
      <c r="D31" s="3">
        <f>AVERAGE(D10:D11)</f>
        <v>0.28100000000000003</v>
      </c>
      <c r="E31" s="3">
        <f>AVERAGE(E10:E11)</f>
        <v>0.17549999999999999</v>
      </c>
    </row>
    <row r="32" spans="1:10" x14ac:dyDescent="0.3">
      <c r="A32" s="11"/>
    </row>
    <row r="33" spans="1:16" x14ac:dyDescent="0.3">
      <c r="A33" s="11">
        <v>5</v>
      </c>
      <c r="B33" s="3">
        <f>AVERAGE(B12:B13)</f>
        <v>8.5999999999999993E-2</v>
      </c>
      <c r="C33" s="3">
        <f>AVERAGE(C12:C13)</f>
        <v>0.13</v>
      </c>
      <c r="D33" s="3">
        <f>AVERAGE(D12:D13)</f>
        <v>0.19400000000000001</v>
      </c>
      <c r="E33" s="3">
        <f>AVERAGE(E12:E13)</f>
        <v>0.13200000000000001</v>
      </c>
    </row>
    <row r="34" spans="1:16" x14ac:dyDescent="0.3">
      <c r="A34" s="12"/>
    </row>
    <row r="35" spans="1:16" x14ac:dyDescent="0.3">
      <c r="A35" s="11">
        <v>50</v>
      </c>
      <c r="B35" s="3">
        <f>AVERAGE(B14:B15)</f>
        <v>4.1000000000000002E-2</v>
      </c>
      <c r="C35" s="3">
        <f>AVERAGE(C14:C15)</f>
        <v>3.9E-2</v>
      </c>
      <c r="D35" s="3">
        <f>AVERAGE(D14:D15)</f>
        <v>3.7499999999999999E-2</v>
      </c>
      <c r="E35" s="3">
        <f>AVERAGE(E14:E15)</f>
        <v>4.1000000000000002E-2</v>
      </c>
    </row>
    <row r="37" spans="1:16" x14ac:dyDescent="0.3">
      <c r="A37" s="20"/>
    </row>
    <row r="38" spans="1:16" x14ac:dyDescent="0.3">
      <c r="A38" s="20"/>
    </row>
    <row r="43" spans="1:16" x14ac:dyDescent="0.3">
      <c r="A43" s="10" t="s">
        <v>117</v>
      </c>
      <c r="B43" s="2"/>
      <c r="C43" s="2"/>
    </row>
    <row r="45" spans="1:16" ht="15" thickBot="1" x14ac:dyDescent="0.35">
      <c r="B45" s="4"/>
      <c r="C45" s="4"/>
      <c r="D45" s="4"/>
      <c r="E45" s="4"/>
      <c r="L45" s="3" t="s">
        <v>121</v>
      </c>
      <c r="M45" s="13">
        <v>100</v>
      </c>
    </row>
    <row r="46" spans="1:16" ht="15" thickBot="1" x14ac:dyDescent="0.35">
      <c r="A46" s="5" t="s">
        <v>8</v>
      </c>
      <c r="B46" s="6" t="s">
        <v>9</v>
      </c>
      <c r="C46" s="6" t="s">
        <v>10</v>
      </c>
      <c r="D46" s="6" t="s">
        <v>11</v>
      </c>
      <c r="E46" s="66" t="s">
        <v>12</v>
      </c>
      <c r="F46" s="7"/>
      <c r="G46" s="7"/>
      <c r="H46" s="7"/>
      <c r="I46" s="7"/>
      <c r="J46" s="7"/>
      <c r="L46" s="3" t="s">
        <v>14</v>
      </c>
      <c r="M46" s="3" t="s">
        <v>15</v>
      </c>
    </row>
    <row r="47" spans="1:16" x14ac:dyDescent="0.3">
      <c r="A47" s="7" t="s">
        <v>1</v>
      </c>
      <c r="B47" s="14">
        <v>100</v>
      </c>
      <c r="C47" s="14">
        <v>100</v>
      </c>
      <c r="D47" s="14">
        <v>100</v>
      </c>
      <c r="E47" s="14">
        <v>100</v>
      </c>
      <c r="F47" s="14"/>
      <c r="G47" s="14"/>
      <c r="H47" s="14"/>
      <c r="I47" s="14"/>
      <c r="J47" s="14"/>
      <c r="O47" s="7" t="s">
        <v>120</v>
      </c>
      <c r="P47" s="7" t="s">
        <v>0</v>
      </c>
    </row>
    <row r="48" spans="1:16" x14ac:dyDescent="0.3">
      <c r="A48" s="7"/>
      <c r="B48" s="14"/>
      <c r="C48" s="14"/>
      <c r="D48" s="14"/>
      <c r="E48" s="14"/>
      <c r="F48" s="14"/>
      <c r="G48" s="14"/>
      <c r="H48" s="14"/>
      <c r="I48" s="14"/>
      <c r="J48" s="14"/>
      <c r="N48" s="7" t="s">
        <v>1</v>
      </c>
      <c r="O48" s="15">
        <f>AVERAGE(B47:E47)</f>
        <v>100</v>
      </c>
      <c r="P48" s="3">
        <v>0</v>
      </c>
    </row>
    <row r="49" spans="1:24" x14ac:dyDescent="0.3">
      <c r="A49" s="7">
        <v>0.05</v>
      </c>
      <c r="B49" s="22"/>
      <c r="C49" s="14">
        <f>(C29*$M$45)/C27</f>
        <v>79.332477535301663</v>
      </c>
      <c r="D49" s="18">
        <f>(D29*$M$45)/D27</f>
        <v>95.867768595041326</v>
      </c>
      <c r="E49" s="14">
        <f>(E29*$M$45)/E27</f>
        <v>57.810218978102185</v>
      </c>
      <c r="F49" s="14"/>
      <c r="G49" s="14"/>
      <c r="H49" s="14"/>
      <c r="I49" s="14"/>
      <c r="J49" s="14"/>
      <c r="M49" s="17"/>
      <c r="N49" s="7" t="s">
        <v>2</v>
      </c>
      <c r="O49" s="15">
        <f>AVERAGE(B49:E49)</f>
        <v>77.670155036148387</v>
      </c>
      <c r="P49" s="3">
        <v>15.581329805889265</v>
      </c>
      <c r="T49" s="20"/>
      <c r="U49" s="15"/>
      <c r="X49" s="17"/>
    </row>
    <row r="50" spans="1:24" x14ac:dyDescent="0.3">
      <c r="A50" s="7"/>
      <c r="B50" s="14"/>
      <c r="C50" s="14"/>
      <c r="D50" s="14"/>
      <c r="E50" s="14"/>
      <c r="F50" s="14"/>
      <c r="G50" s="14"/>
      <c r="H50" s="14"/>
      <c r="I50" s="14"/>
      <c r="J50" s="14"/>
      <c r="N50" s="7" t="s">
        <v>3</v>
      </c>
      <c r="O50" s="15">
        <f t="shared" ref="O49:O52" si="0">AVERAGE(B49:E49)</f>
        <v>77.670155036148387</v>
      </c>
      <c r="P50" s="3">
        <v>11.954038242009046</v>
      </c>
      <c r="Q50" s="17"/>
    </row>
    <row r="51" spans="1:24" x14ac:dyDescent="0.3">
      <c r="A51" s="7">
        <v>0.5</v>
      </c>
      <c r="B51" s="14">
        <f>(B31*$M$45)/B$27</f>
        <v>63.973799126637552</v>
      </c>
      <c r="C51" s="14">
        <f>(C31*$M$45)/C$27</f>
        <v>76.379974326059042</v>
      </c>
      <c r="D51" s="14">
        <f>(D31*$M$45)/D$27</f>
        <v>51.606978879706155</v>
      </c>
      <c r="E51" s="14">
        <f>(E31*$M$45)/E$27</f>
        <v>51.240875912408747</v>
      </c>
      <c r="F51" s="14"/>
      <c r="G51" s="14"/>
      <c r="H51" s="14"/>
      <c r="I51" s="14"/>
      <c r="J51" s="14"/>
      <c r="N51" s="7">
        <v>5</v>
      </c>
      <c r="O51" s="15">
        <f>AVERAGE(B53:E53)</f>
        <v>36.274967955088925</v>
      </c>
      <c r="P51" s="3">
        <v>2.2795470640824673</v>
      </c>
      <c r="Q51" s="17"/>
    </row>
    <row r="52" spans="1:24" x14ac:dyDescent="0.3">
      <c r="A52" s="7"/>
      <c r="B52" s="14"/>
      <c r="C52" s="14"/>
      <c r="D52" s="14"/>
      <c r="E52" s="14"/>
      <c r="F52" s="14"/>
      <c r="G52" s="14"/>
      <c r="H52" s="14"/>
      <c r="I52" s="14"/>
      <c r="J52" s="14"/>
      <c r="N52" s="7">
        <v>50</v>
      </c>
      <c r="O52" s="15">
        <f>AVERAGE(B55:E55)</f>
        <v>11.69365559069629</v>
      </c>
      <c r="P52" s="3">
        <v>4.6394290789673676</v>
      </c>
      <c r="Q52" s="17"/>
    </row>
    <row r="53" spans="1:24" x14ac:dyDescent="0.3">
      <c r="A53" s="7">
        <v>5</v>
      </c>
      <c r="B53" s="14">
        <f>(B33*$M$45)/B$27</f>
        <v>37.554585152838428</v>
      </c>
      <c r="C53" s="14">
        <f>(C33*$M$45)/C$27</f>
        <v>33.376123234916555</v>
      </c>
      <c r="D53" s="14">
        <f>(D33*$M$45)/D$27</f>
        <v>35.629017447199267</v>
      </c>
      <c r="E53" s="14">
        <f>(E33*$M$45)/E$27</f>
        <v>38.540145985401459</v>
      </c>
      <c r="F53" s="14"/>
      <c r="G53" s="14"/>
      <c r="H53" s="14"/>
      <c r="I53" s="14"/>
      <c r="J53" s="14"/>
    </row>
    <row r="54" spans="1:24" ht="18" x14ac:dyDescent="0.35">
      <c r="A54" s="7"/>
      <c r="B54" s="14"/>
      <c r="C54" s="14"/>
      <c r="D54" s="14"/>
      <c r="E54" s="14"/>
      <c r="F54" s="14"/>
      <c r="G54" s="14"/>
      <c r="H54" s="14"/>
      <c r="I54" s="14"/>
      <c r="J54" s="14"/>
      <c r="N54" s="24" t="s">
        <v>4</v>
      </c>
    </row>
    <row r="55" spans="1:24" x14ac:dyDescent="0.3">
      <c r="A55" s="7">
        <v>50</v>
      </c>
      <c r="B55" s="14">
        <f>(B35*$M$45)/B$27</f>
        <v>17.903930131004369</v>
      </c>
      <c r="C55" s="14">
        <f>(C35*$M$45)/C$27</f>
        <v>10.012836970474968</v>
      </c>
      <c r="D55" s="14">
        <f>(D35*$M$45)/D$27</f>
        <v>6.887052341597796</v>
      </c>
      <c r="E55" s="14">
        <f>(E35*$M$45)/E$27</f>
        <v>11.97080291970803</v>
      </c>
      <c r="F55" s="14"/>
      <c r="G55" s="14"/>
      <c r="H55" s="14"/>
      <c r="I55" s="14"/>
      <c r="J55" s="14"/>
    </row>
    <row r="56" spans="1:24" x14ac:dyDescent="0.3">
      <c r="B56" s="14"/>
    </row>
    <row r="57" spans="1:24" x14ac:dyDescent="0.3">
      <c r="A57" s="20"/>
      <c r="B57" s="14"/>
      <c r="C57" s="14"/>
      <c r="D57" s="14"/>
      <c r="E57" s="14"/>
    </row>
    <row r="60" spans="1:24" x14ac:dyDescent="0.3">
      <c r="C60" s="7"/>
    </row>
    <row r="62" spans="1:24" x14ac:dyDescent="0.3">
      <c r="D62" s="25"/>
    </row>
    <row r="67" spans="2:6" x14ac:dyDescent="0.3">
      <c r="B67" s="25"/>
    </row>
    <row r="77" spans="2:6" x14ac:dyDescent="0.3">
      <c r="B77" s="7"/>
      <c r="C77" s="7"/>
      <c r="D77" s="7"/>
      <c r="E77" s="7"/>
      <c r="F77" s="7"/>
    </row>
    <row r="78" spans="2:6" x14ac:dyDescent="0.3">
      <c r="C78" s="2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689D-73B5-47E5-AED3-3C9366F71FBA}">
  <dimension ref="A1:W80"/>
  <sheetViews>
    <sheetView topLeftCell="A42" zoomScale="62" zoomScaleNormal="62" workbookViewId="0">
      <selection activeCell="T46" sqref="T46"/>
    </sheetView>
  </sheetViews>
  <sheetFormatPr defaultColWidth="8.6640625" defaultRowHeight="14.4" x14ac:dyDescent="0.3"/>
  <cols>
    <col min="1" max="1" width="17.33203125" style="3" customWidth="1"/>
    <col min="2" max="12" width="8.6640625" style="3"/>
    <col min="13" max="13" width="11.5546875" style="3" customWidth="1"/>
    <col min="14" max="14" width="13.88671875" style="3" customWidth="1"/>
    <col min="15" max="16384" width="8.6640625" style="3"/>
  </cols>
  <sheetData>
    <row r="1" spans="1:10" x14ac:dyDescent="0.3">
      <c r="A1" s="1" t="s">
        <v>122</v>
      </c>
      <c r="B1" s="2"/>
      <c r="C1" s="2"/>
    </row>
    <row r="4" spans="1:10" ht="15" thickBot="1" x14ac:dyDescent="0.35">
      <c r="B4" s="4"/>
      <c r="C4" s="4"/>
      <c r="D4" s="4"/>
      <c r="E4" s="4"/>
      <c r="F4" s="4"/>
    </row>
    <row r="5" spans="1:10" ht="15" thickBot="1" x14ac:dyDescent="0.35">
      <c r="A5" s="5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66" t="s">
        <v>16</v>
      </c>
      <c r="G5" s="7"/>
      <c r="H5" s="7"/>
      <c r="I5" s="7"/>
      <c r="J5" s="7"/>
    </row>
    <row r="6" spans="1:10" x14ac:dyDescent="0.3">
      <c r="A6" s="7" t="s">
        <v>1</v>
      </c>
      <c r="B6" s="9">
        <v>0.38700000000000001</v>
      </c>
      <c r="C6" s="19">
        <v>0.34200000000000003</v>
      </c>
      <c r="D6" s="9">
        <v>0.495</v>
      </c>
      <c r="E6" s="9">
        <v>0.38500000000000001</v>
      </c>
      <c r="F6" s="8">
        <v>0.60599999999999998</v>
      </c>
      <c r="G6" s="32"/>
    </row>
    <row r="7" spans="1:10" x14ac:dyDescent="0.3">
      <c r="A7" s="7" t="s">
        <v>1</v>
      </c>
      <c r="B7" s="9">
        <v>0.38200000000000001</v>
      </c>
      <c r="C7" s="9">
        <v>0.502</v>
      </c>
      <c r="D7" s="9">
        <v>0.56399999999999995</v>
      </c>
      <c r="E7" s="9">
        <v>0.41399999999999998</v>
      </c>
      <c r="F7" s="8">
        <v>0.59199999999999997</v>
      </c>
      <c r="G7" s="32"/>
    </row>
    <row r="8" spans="1:10" x14ac:dyDescent="0.3">
      <c r="A8" s="7">
        <v>0.05</v>
      </c>
      <c r="B8" s="9">
        <v>0.34599999999999997</v>
      </c>
      <c r="C8" s="9">
        <v>0.55200000000000005</v>
      </c>
      <c r="D8" s="9">
        <v>0.5</v>
      </c>
      <c r="E8" s="9">
        <v>0.39</v>
      </c>
      <c r="F8" s="8">
        <v>0.50800000000000001</v>
      </c>
      <c r="G8" s="32"/>
    </row>
    <row r="9" spans="1:10" x14ac:dyDescent="0.3">
      <c r="A9" s="7">
        <v>0.05</v>
      </c>
      <c r="B9" s="9">
        <v>0.38200000000000001</v>
      </c>
      <c r="C9" s="9">
        <v>0.57799999999999996</v>
      </c>
      <c r="D9" s="9">
        <v>0.48299999999999998</v>
      </c>
      <c r="E9" s="9">
        <v>0.40699999999999997</v>
      </c>
      <c r="F9" s="8">
        <v>0.46899999999999997</v>
      </c>
      <c r="G9" s="32"/>
    </row>
    <row r="10" spans="1:10" x14ac:dyDescent="0.3">
      <c r="A10" s="7">
        <v>0.5</v>
      </c>
      <c r="B10" s="9">
        <v>0.34499999999999997</v>
      </c>
      <c r="C10" s="9">
        <v>0.55400000000000005</v>
      </c>
      <c r="D10" s="9">
        <v>0.505</v>
      </c>
      <c r="E10" s="9">
        <v>0.40600000000000003</v>
      </c>
      <c r="F10" s="8">
        <v>0.56299999999999994</v>
      </c>
      <c r="G10" s="32"/>
    </row>
    <row r="11" spans="1:10" x14ac:dyDescent="0.3">
      <c r="A11" s="7">
        <v>0.5</v>
      </c>
      <c r="B11" s="9">
        <v>0.41199999999999998</v>
      </c>
      <c r="C11" s="9">
        <v>0.57199999999999995</v>
      </c>
      <c r="D11" s="9">
        <v>0.48499999999999999</v>
      </c>
      <c r="E11" s="9">
        <v>0.41399999999999998</v>
      </c>
      <c r="F11" s="8">
        <v>0.57799999999999996</v>
      </c>
      <c r="G11" s="32"/>
    </row>
    <row r="12" spans="1:10" x14ac:dyDescent="0.3">
      <c r="A12" s="7">
        <v>5</v>
      </c>
      <c r="B12" s="9">
        <v>0.498</v>
      </c>
      <c r="C12" s="9">
        <v>0.55500000000000005</v>
      </c>
      <c r="D12" s="9">
        <v>0.50800000000000001</v>
      </c>
      <c r="E12" s="9">
        <v>0.48599999999999999</v>
      </c>
      <c r="F12" s="8">
        <v>0.54800000000000004</v>
      </c>
      <c r="G12" s="32"/>
    </row>
    <row r="13" spans="1:10" x14ac:dyDescent="0.3">
      <c r="A13" s="7">
        <v>5</v>
      </c>
      <c r="B13" s="9">
        <v>0.45300000000000001</v>
      </c>
      <c r="C13" s="9">
        <v>0.51300000000000001</v>
      </c>
      <c r="D13" s="9">
        <v>0.59</v>
      </c>
      <c r="E13" s="9">
        <v>0.48699999999999999</v>
      </c>
      <c r="F13" s="8">
        <v>0.56000000000000005</v>
      </c>
      <c r="G13" s="32"/>
    </row>
    <row r="14" spans="1:10" x14ac:dyDescent="0.3">
      <c r="A14" s="7">
        <v>50</v>
      </c>
      <c r="B14" s="9">
        <v>0.112</v>
      </c>
      <c r="C14" s="9">
        <v>0.45</v>
      </c>
      <c r="D14" s="9">
        <v>0.438</v>
      </c>
      <c r="E14" s="9">
        <v>0.42499999999999999</v>
      </c>
      <c r="F14" s="8">
        <v>0.56499999999999995</v>
      </c>
      <c r="G14" s="32"/>
    </row>
    <row r="15" spans="1:10" x14ac:dyDescent="0.3">
      <c r="A15" s="7">
        <v>50</v>
      </c>
      <c r="B15" s="9">
        <v>0.39800000000000002</v>
      </c>
      <c r="C15" s="9">
        <v>0.43099999999999999</v>
      </c>
      <c r="D15" s="9">
        <v>0.48</v>
      </c>
      <c r="E15" s="9">
        <v>0.441</v>
      </c>
      <c r="F15" s="8">
        <v>0.55000000000000004</v>
      </c>
      <c r="G15" s="32"/>
    </row>
    <row r="16" spans="1:10" x14ac:dyDescent="0.3">
      <c r="A16" s="20"/>
      <c r="B16" s="9"/>
      <c r="C16" s="9"/>
      <c r="D16" s="9"/>
      <c r="E16" s="9"/>
      <c r="F16" s="8"/>
    </row>
    <row r="17" spans="1:10" x14ac:dyDescent="0.3">
      <c r="A17" s="20"/>
      <c r="B17" s="9"/>
      <c r="C17" s="9"/>
      <c r="D17" s="9"/>
      <c r="E17" s="9"/>
      <c r="F17" s="8"/>
    </row>
    <row r="23" spans="1:10" x14ac:dyDescent="0.3">
      <c r="A23" s="10" t="s">
        <v>118</v>
      </c>
      <c r="B23" s="10"/>
      <c r="C23" s="10"/>
    </row>
    <row r="25" spans="1:10" ht="15" thickBot="1" x14ac:dyDescent="0.35">
      <c r="B25" s="4"/>
      <c r="C25" s="4"/>
      <c r="D25" s="4"/>
      <c r="E25" s="4"/>
      <c r="F25" s="4"/>
    </row>
    <row r="26" spans="1:10" ht="15" thickBot="1" x14ac:dyDescent="0.35">
      <c r="A26" s="5" t="s">
        <v>8</v>
      </c>
      <c r="B26" s="6" t="s">
        <v>9</v>
      </c>
      <c r="C26" s="6" t="s">
        <v>10</v>
      </c>
      <c r="D26" s="6" t="s">
        <v>11</v>
      </c>
      <c r="E26" s="6" t="s">
        <v>12</v>
      </c>
      <c r="F26" s="66" t="s">
        <v>16</v>
      </c>
      <c r="G26" s="7"/>
      <c r="H26" s="7"/>
      <c r="I26" s="7"/>
      <c r="J26" s="7"/>
    </row>
    <row r="27" spans="1:10" x14ac:dyDescent="0.3">
      <c r="A27" s="7" t="s">
        <v>1</v>
      </c>
      <c r="B27" s="3">
        <f>AVERAGE(B$6:B$7)</f>
        <v>0.38450000000000001</v>
      </c>
      <c r="C27" s="3">
        <f>AVERAGE(C$7)</f>
        <v>0.502</v>
      </c>
      <c r="D27" s="3">
        <f>AVERAGE(D$6:D$7)</f>
        <v>0.52949999999999997</v>
      </c>
      <c r="E27" s="3">
        <f>AVERAGE(E$6:E$7)</f>
        <v>0.39949999999999997</v>
      </c>
      <c r="F27" s="3">
        <f>AVERAGE(F$6:F$7)</f>
        <v>0.59899999999999998</v>
      </c>
    </row>
    <row r="28" spans="1:10" x14ac:dyDescent="0.3">
      <c r="A28" s="11"/>
    </row>
    <row r="29" spans="1:10" x14ac:dyDescent="0.3">
      <c r="A29" s="11">
        <v>0.05</v>
      </c>
      <c r="B29" s="3">
        <f>AVERAGE(B8:B9)</f>
        <v>0.36399999999999999</v>
      </c>
      <c r="C29" s="3">
        <f>AVERAGE(C8:C9)</f>
        <v>0.56499999999999995</v>
      </c>
      <c r="D29" s="3">
        <f>AVERAGE(D8:D9)</f>
        <v>0.49149999999999999</v>
      </c>
      <c r="E29" s="3">
        <f>AVERAGE(E8:E9)</f>
        <v>0.39849999999999997</v>
      </c>
      <c r="F29" s="3">
        <f>AVERAGE(F8:F9)</f>
        <v>0.48849999999999999</v>
      </c>
    </row>
    <row r="30" spans="1:10" x14ac:dyDescent="0.3">
      <c r="A30" s="11"/>
    </row>
    <row r="31" spans="1:10" x14ac:dyDescent="0.3">
      <c r="A31" s="11">
        <v>0.5</v>
      </c>
      <c r="B31" s="3">
        <f>AVERAGE(B10:B11)</f>
        <v>0.37849999999999995</v>
      </c>
      <c r="C31" s="3">
        <f>AVERAGE(C10:C11)</f>
        <v>0.56299999999999994</v>
      </c>
      <c r="D31" s="3">
        <f>AVERAGE(D10:D11)</f>
        <v>0.495</v>
      </c>
      <c r="E31" s="3">
        <f>AVERAGE(E10:E11)</f>
        <v>0.41000000000000003</v>
      </c>
      <c r="F31" s="3">
        <f>AVERAGE(F10:F11)</f>
        <v>0.57050000000000001</v>
      </c>
    </row>
    <row r="32" spans="1:10" x14ac:dyDescent="0.3">
      <c r="A32" s="11"/>
    </row>
    <row r="33" spans="1:19" x14ac:dyDescent="0.3">
      <c r="A33" s="11">
        <v>5</v>
      </c>
      <c r="B33" s="3">
        <f>AVERAGE(B12:B13)</f>
        <v>0.47550000000000003</v>
      </c>
      <c r="C33" s="3">
        <f>AVERAGE(C12:C13)</f>
        <v>0.53400000000000003</v>
      </c>
      <c r="D33" s="3">
        <f>AVERAGE(D12:D13)</f>
        <v>0.54899999999999993</v>
      </c>
      <c r="E33" s="3">
        <f>AVERAGE(E12:E13)</f>
        <v>0.48649999999999999</v>
      </c>
      <c r="F33" s="3">
        <f>AVERAGE(F12:F13)</f>
        <v>0.55400000000000005</v>
      </c>
    </row>
    <row r="34" spans="1:19" x14ac:dyDescent="0.3">
      <c r="A34" s="12"/>
    </row>
    <row r="35" spans="1:19" x14ac:dyDescent="0.3">
      <c r="A35" s="11">
        <v>50</v>
      </c>
      <c r="B35" s="3">
        <f>AVERAGE(B14:B15)</f>
        <v>0.255</v>
      </c>
      <c r="C35" s="3">
        <f>AVERAGE(C14:C15)</f>
        <v>0.4405</v>
      </c>
      <c r="D35" s="3">
        <f>AVERAGE(D14:D15)</f>
        <v>0.45899999999999996</v>
      </c>
      <c r="E35" s="3">
        <f>AVERAGE(E14:E15)</f>
        <v>0.433</v>
      </c>
      <c r="F35" s="3">
        <f>AVERAGE(F14:F15)</f>
        <v>0.5575</v>
      </c>
    </row>
    <row r="37" spans="1:19" x14ac:dyDescent="0.3">
      <c r="A37" s="20"/>
    </row>
    <row r="38" spans="1:19" x14ac:dyDescent="0.3">
      <c r="A38" s="20"/>
    </row>
    <row r="43" spans="1:19" x14ac:dyDescent="0.3">
      <c r="A43" s="10" t="s">
        <v>123</v>
      </c>
      <c r="B43" s="2"/>
      <c r="C43" s="2"/>
    </row>
    <row r="44" spans="1:19" x14ac:dyDescent="0.3">
      <c r="G44" s="80"/>
      <c r="H44" s="80"/>
      <c r="I44" s="80"/>
      <c r="J44" s="80"/>
    </row>
    <row r="45" spans="1:19" ht="15" thickBot="1" x14ac:dyDescent="0.35">
      <c r="B45" s="4"/>
      <c r="C45" s="4"/>
      <c r="D45" s="4"/>
      <c r="E45" s="4"/>
      <c r="F45" s="4"/>
      <c r="G45" s="80"/>
      <c r="H45" s="80"/>
      <c r="I45" s="80"/>
      <c r="J45" s="80"/>
      <c r="L45" s="3" t="s">
        <v>13</v>
      </c>
      <c r="M45" s="13">
        <v>100</v>
      </c>
    </row>
    <row r="46" spans="1:19" ht="15" thickBot="1" x14ac:dyDescent="0.35">
      <c r="A46" s="5" t="s">
        <v>8</v>
      </c>
      <c r="B46" s="6" t="s">
        <v>9</v>
      </c>
      <c r="C46" s="6" t="s">
        <v>10</v>
      </c>
      <c r="D46" s="6" t="s">
        <v>11</v>
      </c>
      <c r="E46" s="6" t="s">
        <v>12</v>
      </c>
      <c r="F46" s="66" t="s">
        <v>16</v>
      </c>
      <c r="G46" s="81"/>
      <c r="H46" s="81"/>
      <c r="I46" s="81"/>
      <c r="J46" s="81"/>
      <c r="L46" s="3" t="s">
        <v>14</v>
      </c>
      <c r="M46" s="3" t="s">
        <v>15</v>
      </c>
    </row>
    <row r="47" spans="1:19" x14ac:dyDescent="0.3">
      <c r="A47" s="7" t="s">
        <v>1</v>
      </c>
      <c r="B47" s="14">
        <v>100</v>
      </c>
      <c r="C47" s="14">
        <v>100</v>
      </c>
      <c r="D47" s="14">
        <v>100</v>
      </c>
      <c r="E47" s="14">
        <v>100</v>
      </c>
      <c r="F47" s="14">
        <v>100</v>
      </c>
      <c r="G47" s="82"/>
      <c r="H47" s="82"/>
      <c r="I47" s="82"/>
      <c r="J47" s="82"/>
      <c r="O47" s="7" t="s">
        <v>120</v>
      </c>
      <c r="P47" s="7" t="s">
        <v>0</v>
      </c>
    </row>
    <row r="48" spans="1:19" x14ac:dyDescent="0.3">
      <c r="A48" s="7"/>
      <c r="B48" s="14"/>
      <c r="C48" s="14"/>
      <c r="D48" s="14"/>
      <c r="E48" s="14"/>
      <c r="F48" s="14"/>
      <c r="G48" s="82"/>
      <c r="H48" s="82"/>
      <c r="I48" s="82"/>
      <c r="J48" s="82"/>
      <c r="N48" s="7" t="s">
        <v>1</v>
      </c>
      <c r="O48" s="15">
        <f>AVERAGE(B47:F47)</f>
        <v>100</v>
      </c>
      <c r="P48" s="3">
        <v>0</v>
      </c>
      <c r="S48" s="7"/>
    </row>
    <row r="49" spans="1:23" x14ac:dyDescent="0.3">
      <c r="A49" s="7">
        <v>0.05</v>
      </c>
      <c r="B49" s="18">
        <f>(B29*$M$45)/B27</f>
        <v>94.668400520156041</v>
      </c>
      <c r="C49" s="14"/>
      <c r="D49" s="18">
        <f>(D29*$M$45)/D27</f>
        <v>92.823418319169036</v>
      </c>
      <c r="E49" s="14"/>
      <c r="F49" s="14">
        <f>(F29*$M$45)/F27</f>
        <v>81.552587646076802</v>
      </c>
      <c r="G49" s="14"/>
      <c r="H49" s="14"/>
      <c r="I49" s="14"/>
      <c r="J49" s="14"/>
      <c r="M49" s="17"/>
      <c r="N49" s="7" t="s">
        <v>2</v>
      </c>
      <c r="O49" s="15">
        <f>AVERAGE(B49:F49)</f>
        <v>89.681468828467288</v>
      </c>
      <c r="P49" s="3">
        <v>11.271495036993169</v>
      </c>
      <c r="Q49" s="21"/>
      <c r="R49" s="15"/>
      <c r="S49" s="28"/>
      <c r="T49" s="15"/>
      <c r="W49" s="21"/>
    </row>
    <row r="50" spans="1:23" x14ac:dyDescent="0.3">
      <c r="A50" s="7"/>
      <c r="B50" s="14"/>
      <c r="C50" s="14"/>
      <c r="D50" s="14"/>
      <c r="E50" s="14"/>
      <c r="F50" s="14"/>
      <c r="G50" s="14"/>
      <c r="H50" s="14"/>
      <c r="I50" s="14"/>
      <c r="J50" s="14"/>
      <c r="M50" s="17"/>
      <c r="N50" s="7" t="s">
        <v>3</v>
      </c>
      <c r="O50" s="15">
        <f>AVERAGE(B53:F53)</f>
        <v>100.84823355688685</v>
      </c>
      <c r="P50" s="3">
        <v>7.4386300781197434</v>
      </c>
      <c r="Q50" s="21"/>
      <c r="R50" s="15"/>
      <c r="W50" s="21"/>
    </row>
    <row r="51" spans="1:23" x14ac:dyDescent="0.3">
      <c r="A51" s="7">
        <v>0.5</v>
      </c>
      <c r="B51" s="14">
        <f>(B31*$M$45)/B$27</f>
        <v>98.439531859557846</v>
      </c>
      <c r="C51" s="14">
        <f>(C31*$M$45)/C$27</f>
        <v>112.15139442231074</v>
      </c>
      <c r="D51" s="14">
        <f>(D31*$M$45)/D$27</f>
        <v>93.48441926345609</v>
      </c>
      <c r="E51" s="14">
        <f>(E31*$M$45)/E$27</f>
        <v>102.62828535669588</v>
      </c>
      <c r="F51" s="14">
        <f>(F31*$M$45)/F$27</f>
        <v>95.242070116861441</v>
      </c>
      <c r="G51" s="14"/>
      <c r="H51" s="14"/>
      <c r="I51" s="14"/>
      <c r="J51" s="14"/>
      <c r="M51" s="17"/>
      <c r="N51" s="7">
        <v>5</v>
      </c>
      <c r="O51" s="15">
        <f>AVERAGE(B53:F53)</f>
        <v>100.84823355688685</v>
      </c>
      <c r="P51" s="3">
        <v>5.2075946510632365</v>
      </c>
      <c r="Q51" s="21"/>
      <c r="R51" s="15"/>
      <c r="W51" s="21"/>
    </row>
    <row r="52" spans="1:23" x14ac:dyDescent="0.3">
      <c r="A52" s="7"/>
      <c r="B52" s="14"/>
      <c r="C52" s="14"/>
      <c r="D52" s="14"/>
      <c r="E52" s="14"/>
      <c r="F52" s="14"/>
      <c r="G52" s="14"/>
      <c r="H52" s="14"/>
      <c r="I52" s="14"/>
      <c r="J52" s="14"/>
      <c r="M52" s="17"/>
      <c r="N52" s="7">
        <v>50</v>
      </c>
      <c r="O52" s="15">
        <f>AVERAGE(B55:F55)</f>
        <v>93.972956138707175</v>
      </c>
      <c r="P52" s="3">
        <v>8.6656915197923343</v>
      </c>
      <c r="Q52" s="21"/>
      <c r="R52" s="15"/>
      <c r="W52" s="21"/>
    </row>
    <row r="53" spans="1:23" x14ac:dyDescent="0.3">
      <c r="A53" s="7">
        <v>5</v>
      </c>
      <c r="B53" s="22"/>
      <c r="C53" s="18">
        <f>(C33*$M$45)/C$27</f>
        <v>106.37450199203188</v>
      </c>
      <c r="D53" s="18">
        <f>(D33*$M$45)/D$27</f>
        <v>103.68271954674221</v>
      </c>
      <c r="E53" s="22"/>
      <c r="F53" s="18">
        <f>(F33*$M$45)/F$27</f>
        <v>92.487479131886488</v>
      </c>
      <c r="G53" s="14"/>
      <c r="H53" s="14"/>
      <c r="I53" s="14"/>
      <c r="J53" s="14"/>
      <c r="W53" s="21"/>
    </row>
    <row r="54" spans="1:23" ht="18" x14ac:dyDescent="0.35">
      <c r="A54" s="7"/>
      <c r="B54" s="14"/>
      <c r="C54" s="14"/>
      <c r="D54" s="14"/>
      <c r="E54" s="14"/>
      <c r="F54" s="14"/>
      <c r="G54" s="14"/>
      <c r="H54" s="14"/>
      <c r="I54" s="14"/>
      <c r="J54" s="14"/>
      <c r="N54" s="24" t="s">
        <v>5</v>
      </c>
      <c r="V54" s="21"/>
      <c r="W54" s="21"/>
    </row>
    <row r="55" spans="1:23" x14ac:dyDescent="0.3">
      <c r="A55" s="7">
        <v>50</v>
      </c>
      <c r="B55" s="22"/>
      <c r="C55" s="14">
        <f>(C35*$M$45)/C$27</f>
        <v>87.749003984063734</v>
      </c>
      <c r="D55" s="14">
        <f>(D35*$M$45)/D$27</f>
        <v>86.685552407932008</v>
      </c>
      <c r="E55" s="14">
        <f>(E35*$M$45)/E$27</f>
        <v>108.38548185231539</v>
      </c>
      <c r="F55" s="14">
        <f>(F35*$M$45)/F$27</f>
        <v>93.071786310517538</v>
      </c>
      <c r="G55" s="14"/>
      <c r="H55" s="14"/>
      <c r="I55" s="14"/>
      <c r="J55" s="14"/>
      <c r="W55" s="21"/>
    </row>
    <row r="56" spans="1:23" x14ac:dyDescent="0.3">
      <c r="B56" s="14"/>
    </row>
    <row r="57" spans="1:23" x14ac:dyDescent="0.3">
      <c r="A57" s="20"/>
      <c r="B57" s="22"/>
      <c r="C57" s="22"/>
      <c r="D57" s="22"/>
      <c r="E57" s="22"/>
      <c r="F57" s="18"/>
    </row>
    <row r="60" spans="1:23" x14ac:dyDescent="0.3">
      <c r="D60" s="7"/>
    </row>
    <row r="62" spans="1:23" x14ac:dyDescent="0.3">
      <c r="D62" s="25"/>
      <c r="E62" s="15"/>
    </row>
    <row r="65" spans="2:9" x14ac:dyDescent="0.3">
      <c r="B65" s="7"/>
    </row>
    <row r="67" spans="2:9" x14ac:dyDescent="0.3">
      <c r="B67" s="25"/>
    </row>
    <row r="76" spans="2:9" x14ac:dyDescent="0.3">
      <c r="B76" s="7"/>
      <c r="C76" s="30"/>
      <c r="D76" s="29"/>
      <c r="E76" s="29"/>
      <c r="F76" s="29"/>
      <c r="G76" s="29"/>
      <c r="I76" s="29"/>
    </row>
    <row r="77" spans="2:9" x14ac:dyDescent="0.3">
      <c r="E77" s="17"/>
    </row>
    <row r="80" spans="2:9" x14ac:dyDescent="0.3">
      <c r="E80" s="3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24F7E-0526-4AE2-BF4D-66BAE495CAD9}">
  <dimension ref="A1:V89"/>
  <sheetViews>
    <sheetView zoomScale="66" zoomScaleNormal="66" workbookViewId="0">
      <selection activeCell="S52" sqref="S52"/>
    </sheetView>
  </sheetViews>
  <sheetFormatPr defaultColWidth="8.6640625" defaultRowHeight="14.4" x14ac:dyDescent="0.3"/>
  <cols>
    <col min="1" max="1" width="17.33203125" style="3" customWidth="1"/>
    <col min="2" max="12" width="8.6640625" style="3"/>
    <col min="13" max="13" width="11.5546875" style="3" customWidth="1"/>
    <col min="14" max="14" width="13.88671875" style="3" customWidth="1"/>
    <col min="15" max="16384" width="8.6640625" style="3"/>
  </cols>
  <sheetData>
    <row r="1" spans="1:22" x14ac:dyDescent="0.3">
      <c r="A1" s="1" t="s">
        <v>122</v>
      </c>
      <c r="B1" s="2"/>
      <c r="C1" s="2"/>
    </row>
    <row r="3" spans="1:22" ht="15" thickBot="1" x14ac:dyDescent="0.35">
      <c r="B3" s="4"/>
      <c r="C3" s="4"/>
      <c r="D3" s="4"/>
      <c r="E3" s="4"/>
      <c r="F3" s="4"/>
    </row>
    <row r="4" spans="1:22" ht="15" thickBot="1" x14ac:dyDescent="0.35">
      <c r="A4" s="5" t="s">
        <v>8</v>
      </c>
      <c r="B4" s="6" t="s">
        <v>9</v>
      </c>
      <c r="C4" s="6" t="s">
        <v>10</v>
      </c>
      <c r="D4" s="66" t="s">
        <v>11</v>
      </c>
      <c r="E4" s="70" t="s">
        <v>12</v>
      </c>
      <c r="F4" s="69" t="s">
        <v>16</v>
      </c>
      <c r="G4" s="7"/>
      <c r="H4" s="7"/>
      <c r="I4" s="7"/>
      <c r="J4" s="7"/>
    </row>
    <row r="5" spans="1:22" x14ac:dyDescent="0.3">
      <c r="A5" s="7" t="s">
        <v>1</v>
      </c>
      <c r="B5">
        <v>0.86699999999999999</v>
      </c>
      <c r="C5"/>
      <c r="D5">
        <v>1.282</v>
      </c>
      <c r="E5">
        <v>0.65200000000000002</v>
      </c>
      <c r="F5" s="32">
        <v>1.109</v>
      </c>
      <c r="G5" s="32"/>
      <c r="S5" s="7"/>
      <c r="T5" s="7"/>
      <c r="U5" s="7"/>
      <c r="V5" s="7"/>
    </row>
    <row r="6" spans="1:22" x14ac:dyDescent="0.3">
      <c r="A6" s="7" t="s">
        <v>1</v>
      </c>
      <c r="B6">
        <v>0.82200000000000006</v>
      </c>
      <c r="C6">
        <v>0.874</v>
      </c>
      <c r="D6">
        <v>1.448</v>
      </c>
      <c r="E6">
        <v>0.86399999999999999</v>
      </c>
      <c r="F6" s="32">
        <v>1.1620000000000001</v>
      </c>
      <c r="G6" s="32"/>
      <c r="S6" s="32"/>
    </row>
    <row r="7" spans="1:22" x14ac:dyDescent="0.3">
      <c r="A7" s="7">
        <v>0.05</v>
      </c>
      <c r="B7">
        <v>0.77400000000000002</v>
      </c>
      <c r="C7">
        <v>0.92700000000000005</v>
      </c>
      <c r="D7">
        <v>1.333</v>
      </c>
      <c r="E7">
        <v>0.85400000000000009</v>
      </c>
      <c r="F7" s="32">
        <v>1.173</v>
      </c>
      <c r="G7" s="32"/>
      <c r="S7" s="32"/>
    </row>
    <row r="8" spans="1:22" x14ac:dyDescent="0.3">
      <c r="A8" s="7">
        <v>0.05</v>
      </c>
      <c r="B8">
        <v>0.82699999999999996</v>
      </c>
      <c r="C8">
        <v>0.8899999999999999</v>
      </c>
      <c r="D8">
        <v>1.2449999999999999</v>
      </c>
      <c r="E8">
        <v>0.83099999999999996</v>
      </c>
      <c r="F8" s="32">
        <v>1.1970000000000001</v>
      </c>
      <c r="G8" s="32"/>
      <c r="S8" s="32"/>
    </row>
    <row r="9" spans="1:22" x14ac:dyDescent="0.3">
      <c r="A9" s="7">
        <v>0.5</v>
      </c>
      <c r="B9">
        <v>0.76400000000000001</v>
      </c>
      <c r="C9">
        <v>0.93600000000000005</v>
      </c>
      <c r="D9">
        <v>1.3439999999999999</v>
      </c>
      <c r="E9">
        <v>0.83699999999999997</v>
      </c>
      <c r="F9" s="32">
        <v>1.083</v>
      </c>
      <c r="G9" s="32"/>
      <c r="S9" s="32"/>
    </row>
    <row r="10" spans="1:22" x14ac:dyDescent="0.3">
      <c r="A10" s="7">
        <v>0.5</v>
      </c>
      <c r="B10">
        <v>0.85799999999999998</v>
      </c>
      <c r="C10">
        <v>0.93800000000000017</v>
      </c>
      <c r="D10">
        <v>1.264</v>
      </c>
      <c r="E10">
        <v>0.86399999999999999</v>
      </c>
      <c r="F10" s="32">
        <v>1.0940000000000001</v>
      </c>
      <c r="G10" s="32"/>
      <c r="S10" s="32"/>
    </row>
    <row r="11" spans="1:22" x14ac:dyDescent="0.3">
      <c r="A11" s="7">
        <v>5</v>
      </c>
      <c r="B11">
        <v>1.0129999999999999</v>
      </c>
      <c r="C11">
        <v>0.89900000000000002</v>
      </c>
      <c r="D11">
        <v>1.244</v>
      </c>
      <c r="E11">
        <v>1.0359999999999998</v>
      </c>
      <c r="F11" s="32">
        <v>1.01</v>
      </c>
      <c r="G11" s="32"/>
      <c r="S11" s="32"/>
    </row>
    <row r="12" spans="1:22" x14ac:dyDescent="0.3">
      <c r="A12" s="7">
        <v>5</v>
      </c>
      <c r="B12">
        <v>0.91399999999999992</v>
      </c>
      <c r="C12">
        <v>0.96199999999999997</v>
      </c>
      <c r="D12">
        <v>1.409</v>
      </c>
      <c r="E12">
        <v>0.94499999999999995</v>
      </c>
      <c r="F12" s="32">
        <v>1.0840000000000001</v>
      </c>
      <c r="G12" s="32"/>
      <c r="S12" s="32"/>
    </row>
    <row r="13" spans="1:22" x14ac:dyDescent="0.3">
      <c r="A13" s="7">
        <v>50</v>
      </c>
      <c r="B13">
        <v>5.8999999999999997E-2</v>
      </c>
      <c r="C13">
        <v>0.78599999999999992</v>
      </c>
      <c r="D13">
        <v>1.121</v>
      </c>
      <c r="E13">
        <v>0.91999999999999993</v>
      </c>
      <c r="F13" s="32">
        <v>1</v>
      </c>
      <c r="G13" s="32"/>
      <c r="S13" s="32"/>
    </row>
    <row r="14" spans="1:22" x14ac:dyDescent="0.3">
      <c r="A14" s="7">
        <v>50</v>
      </c>
      <c r="B14">
        <v>0.81099999999999994</v>
      </c>
      <c r="C14">
        <v>0.81799999999999995</v>
      </c>
      <c r="D14">
        <v>1.155</v>
      </c>
      <c r="E14">
        <v>0.85899999999999999</v>
      </c>
      <c r="F14" s="32">
        <v>0.996</v>
      </c>
      <c r="G14" s="32"/>
      <c r="S14" s="32"/>
    </row>
    <row r="15" spans="1:22" x14ac:dyDescent="0.3">
      <c r="A15" s="20"/>
      <c r="B15"/>
      <c r="C15"/>
      <c r="D15"/>
      <c r="E15"/>
      <c r="F15" s="32"/>
      <c r="S15" s="32"/>
    </row>
    <row r="16" spans="1:22" x14ac:dyDescent="0.3">
      <c r="A16" s="20"/>
      <c r="B16"/>
      <c r="C16"/>
      <c r="D16"/>
      <c r="E16"/>
      <c r="F16" s="32"/>
    </row>
    <row r="23" spans="1:10" x14ac:dyDescent="0.3">
      <c r="A23" s="10" t="s">
        <v>118</v>
      </c>
      <c r="B23" s="10"/>
      <c r="C23" s="10"/>
    </row>
    <row r="25" spans="1:10" ht="15" thickBot="1" x14ac:dyDescent="0.35">
      <c r="B25" s="4"/>
      <c r="C25" s="4"/>
      <c r="D25" s="4"/>
      <c r="E25" s="4"/>
      <c r="F25" s="4"/>
    </row>
    <row r="26" spans="1:10" ht="15" thickBot="1" x14ac:dyDescent="0.35">
      <c r="A26" s="5" t="s">
        <v>8</v>
      </c>
      <c r="B26" s="6" t="s">
        <v>9</v>
      </c>
      <c r="C26" s="6" t="s">
        <v>10</v>
      </c>
      <c r="D26" s="6" t="s">
        <v>11</v>
      </c>
      <c r="E26" s="6" t="s">
        <v>12</v>
      </c>
      <c r="F26" s="66" t="s">
        <v>16</v>
      </c>
      <c r="G26" s="7"/>
      <c r="H26" s="7"/>
      <c r="I26" s="7"/>
      <c r="J26" s="7"/>
    </row>
    <row r="27" spans="1:10" x14ac:dyDescent="0.3">
      <c r="A27" s="7" t="s">
        <v>1</v>
      </c>
      <c r="B27" s="3">
        <f>AVERAGE(B$5:B$6)</f>
        <v>0.84450000000000003</v>
      </c>
      <c r="C27" s="3">
        <f>AVERAGE(C$6)</f>
        <v>0.874</v>
      </c>
      <c r="D27" s="3">
        <f>AVERAGE(D$5:D$6)</f>
        <v>1.365</v>
      </c>
      <c r="E27" s="3">
        <f>AVERAGE(E$5:E$6)</f>
        <v>0.75800000000000001</v>
      </c>
      <c r="F27" s="3">
        <f>AVERAGE(F$5:F$6)</f>
        <v>1.1355</v>
      </c>
    </row>
    <row r="28" spans="1:10" x14ac:dyDescent="0.3">
      <c r="A28" s="11"/>
    </row>
    <row r="29" spans="1:10" x14ac:dyDescent="0.3">
      <c r="A29" s="11">
        <v>0.05</v>
      </c>
      <c r="B29" s="3">
        <f>AVERAGE(B7:B8)</f>
        <v>0.80049999999999999</v>
      </c>
      <c r="C29" s="3">
        <f>AVERAGE(C7:C8)</f>
        <v>0.90849999999999997</v>
      </c>
      <c r="D29" s="3">
        <f>AVERAGE(D7:D8)</f>
        <v>1.2889999999999999</v>
      </c>
      <c r="E29" s="3">
        <f>AVERAGE(E7:E8)</f>
        <v>0.84250000000000003</v>
      </c>
      <c r="F29" s="3">
        <f>AVERAGE(F7:F8)</f>
        <v>1.1850000000000001</v>
      </c>
    </row>
    <row r="30" spans="1:10" x14ac:dyDescent="0.3">
      <c r="A30" s="11"/>
    </row>
    <row r="31" spans="1:10" x14ac:dyDescent="0.3">
      <c r="A31" s="11">
        <v>0.5</v>
      </c>
      <c r="B31" s="3">
        <f>AVERAGE(B9:B10)</f>
        <v>0.81099999999999994</v>
      </c>
      <c r="C31" s="3">
        <f>AVERAGE(C9:C10)</f>
        <v>0.93700000000000006</v>
      </c>
      <c r="D31" s="3">
        <f>AVERAGE(D9:D10)</f>
        <v>1.3039999999999998</v>
      </c>
      <c r="E31" s="3">
        <f>AVERAGE(E9:E10)</f>
        <v>0.85050000000000003</v>
      </c>
      <c r="F31" s="3">
        <f>AVERAGE(F9:F10)</f>
        <v>1.0885</v>
      </c>
    </row>
    <row r="32" spans="1:10" x14ac:dyDescent="0.3">
      <c r="A32" s="11"/>
    </row>
    <row r="33" spans="1:16" x14ac:dyDescent="0.3">
      <c r="A33" s="11">
        <v>5</v>
      </c>
      <c r="B33" s="3">
        <f>AVERAGE(B11:B12)</f>
        <v>0.96349999999999991</v>
      </c>
      <c r="C33" s="3">
        <f>AVERAGE(C11:C12)</f>
        <v>0.93049999999999999</v>
      </c>
      <c r="D33" s="3">
        <f>AVERAGE(D11:D12)</f>
        <v>1.3265</v>
      </c>
      <c r="E33" s="3">
        <f>AVERAGE(E11:E12)</f>
        <v>0.99049999999999994</v>
      </c>
      <c r="F33" s="3">
        <f>AVERAGE(F11:F12)</f>
        <v>1.0470000000000002</v>
      </c>
    </row>
    <row r="34" spans="1:16" x14ac:dyDescent="0.3">
      <c r="A34" s="12"/>
    </row>
    <row r="35" spans="1:16" x14ac:dyDescent="0.3">
      <c r="A35" s="11">
        <v>50</v>
      </c>
      <c r="B35" s="3">
        <f>AVERAGE(B13:B14)</f>
        <v>0.43499999999999994</v>
      </c>
      <c r="C35" s="3">
        <f>AVERAGE(C13:C14)</f>
        <v>0.80199999999999994</v>
      </c>
      <c r="D35" s="3">
        <f>AVERAGE(D13:D14)</f>
        <v>1.1379999999999999</v>
      </c>
      <c r="E35" s="3">
        <f>AVERAGE(E13:E14)</f>
        <v>0.88949999999999996</v>
      </c>
      <c r="F35" s="3">
        <f>AVERAGE(F13:F14)</f>
        <v>0.998</v>
      </c>
    </row>
    <row r="37" spans="1:16" x14ac:dyDescent="0.3">
      <c r="A37" s="20"/>
    </row>
    <row r="38" spans="1:16" x14ac:dyDescent="0.3">
      <c r="A38" s="20"/>
    </row>
    <row r="43" spans="1:16" x14ac:dyDescent="0.3">
      <c r="A43" s="10" t="s">
        <v>125</v>
      </c>
      <c r="B43" s="2"/>
      <c r="C43" s="2"/>
    </row>
    <row r="45" spans="1:16" ht="15" thickBot="1" x14ac:dyDescent="0.35">
      <c r="B45" s="4"/>
      <c r="C45" s="4"/>
      <c r="D45" s="4"/>
      <c r="E45" s="4"/>
      <c r="F45" s="4"/>
      <c r="L45" s="3" t="s">
        <v>13</v>
      </c>
      <c r="M45" s="13">
        <v>100</v>
      </c>
    </row>
    <row r="46" spans="1:16" ht="15" thickBot="1" x14ac:dyDescent="0.35">
      <c r="A46" s="5" t="s">
        <v>8</v>
      </c>
      <c r="B46" s="6" t="s">
        <v>9</v>
      </c>
      <c r="C46" s="6" t="s">
        <v>10</v>
      </c>
      <c r="D46" s="6" t="s">
        <v>11</v>
      </c>
      <c r="E46" s="6" t="s">
        <v>12</v>
      </c>
      <c r="F46" s="66" t="s">
        <v>16</v>
      </c>
      <c r="G46" s="7"/>
      <c r="H46" s="7"/>
      <c r="I46" s="7"/>
      <c r="J46" s="7"/>
      <c r="L46" s="3" t="s">
        <v>14</v>
      </c>
      <c r="M46" s="3" t="s">
        <v>15</v>
      </c>
    </row>
    <row r="47" spans="1:16" x14ac:dyDescent="0.3">
      <c r="A47" s="7" t="s">
        <v>1</v>
      </c>
      <c r="B47" s="18">
        <v>100</v>
      </c>
      <c r="C47" s="18">
        <v>100</v>
      </c>
      <c r="D47" s="18">
        <v>100</v>
      </c>
      <c r="E47" s="18">
        <v>100</v>
      </c>
      <c r="F47" s="18">
        <v>100</v>
      </c>
      <c r="G47" s="18"/>
      <c r="H47" s="14"/>
      <c r="I47" s="14"/>
      <c r="J47" s="14"/>
      <c r="O47" s="7" t="s">
        <v>120</v>
      </c>
      <c r="P47" s="7" t="s">
        <v>0</v>
      </c>
    </row>
    <row r="48" spans="1:16" x14ac:dyDescent="0.3">
      <c r="A48" s="7"/>
      <c r="B48" s="18"/>
      <c r="C48" s="18"/>
      <c r="D48" s="18"/>
      <c r="E48" s="18"/>
      <c r="F48" s="18"/>
      <c r="G48" s="18"/>
      <c r="H48" s="14"/>
      <c r="I48" s="14"/>
      <c r="J48" s="14"/>
      <c r="N48" s="7" t="s">
        <v>1</v>
      </c>
      <c r="O48" s="3">
        <v>100</v>
      </c>
      <c r="P48" s="3">
        <v>0</v>
      </c>
    </row>
    <row r="49" spans="1:20" x14ac:dyDescent="0.3">
      <c r="A49" s="7">
        <v>0.05</v>
      </c>
      <c r="B49" s="18">
        <f>(B29*$M$45)/B27</f>
        <v>94.789816459443458</v>
      </c>
      <c r="C49" s="18">
        <f>(C29*$M$45)/C27</f>
        <v>103.94736842105263</v>
      </c>
      <c r="D49" s="18">
        <f>(D29*$M$45)/D27</f>
        <v>94.432234432234438</v>
      </c>
      <c r="E49" s="18">
        <f>(E29*$M$45)/E27</f>
        <v>111.14775725593667</v>
      </c>
      <c r="F49" s="18">
        <f>(F29*$M$45)/F27</f>
        <v>104.35931307793923</v>
      </c>
      <c r="G49" s="18"/>
      <c r="H49" s="14"/>
      <c r="I49" s="14"/>
      <c r="J49" s="14"/>
      <c r="M49" s="17"/>
      <c r="N49" s="7" t="s">
        <v>2</v>
      </c>
      <c r="O49" s="15">
        <f>AVERAGE(C49:D49,E49:F49,B49)</f>
        <v>101.73529792932128</v>
      </c>
      <c r="P49" s="3">
        <f>STDEV(C49:D49,E49:F49,B49)</f>
        <v>7.1054125711786185</v>
      </c>
      <c r="Q49" s="40"/>
      <c r="R49" s="17"/>
      <c r="S49" s="20"/>
      <c r="T49" s="15"/>
    </row>
    <row r="50" spans="1:20" x14ac:dyDescent="0.3">
      <c r="A50" s="7"/>
      <c r="B50" s="18"/>
      <c r="C50" s="18"/>
      <c r="D50" s="18"/>
      <c r="E50" s="18"/>
      <c r="F50" s="18"/>
      <c r="G50" s="18"/>
      <c r="H50" s="14"/>
      <c r="I50" s="14"/>
      <c r="J50" s="14"/>
      <c r="M50" s="17"/>
      <c r="N50" s="7" t="s">
        <v>3</v>
      </c>
      <c r="O50" s="15">
        <f>AVERAGE(B51:F51)</f>
        <v>101.36730994139756</v>
      </c>
      <c r="P50" s="3">
        <f>STDEV(B51:F51)</f>
        <v>7.8161277054268945</v>
      </c>
      <c r="Q50" s="40"/>
    </row>
    <row r="51" spans="1:20" x14ac:dyDescent="0.3">
      <c r="A51" s="7">
        <v>0.5</v>
      </c>
      <c r="B51" s="18">
        <f>(B31*$M$45)/B$27</f>
        <v>96.033155713439896</v>
      </c>
      <c r="C51" s="18">
        <f>(C31*$M$45)/C$27</f>
        <v>107.20823798627002</v>
      </c>
      <c r="D51" s="18">
        <f>(D31*$M$45)/D$27</f>
        <v>95.531135531135519</v>
      </c>
      <c r="E51" s="18">
        <f>(E31*$M$45)/E$27</f>
        <v>112.20316622691293</v>
      </c>
      <c r="F51" s="18">
        <f>(F31*$M$45)/F$27</f>
        <v>95.860854249229419</v>
      </c>
      <c r="G51" s="18"/>
      <c r="H51" s="14"/>
      <c r="I51" s="14"/>
      <c r="J51" s="14"/>
      <c r="M51" s="17"/>
      <c r="N51" s="7">
        <v>5</v>
      </c>
      <c r="O51" s="15">
        <f>AVERAGE(B53:D53,D59,F53)</f>
        <v>103.17060099935142</v>
      </c>
      <c r="P51" s="3">
        <f>STDEV(B53:D53,F53)</f>
        <v>9.7355837110327279</v>
      </c>
      <c r="Q51" s="40"/>
    </row>
    <row r="52" spans="1:20" x14ac:dyDescent="0.3">
      <c r="A52" s="7"/>
      <c r="B52" s="18"/>
      <c r="C52" s="18"/>
      <c r="D52" s="18"/>
      <c r="E52" s="18"/>
      <c r="F52" s="18"/>
      <c r="G52" s="18"/>
      <c r="H52" s="14"/>
      <c r="I52" s="14"/>
      <c r="J52" s="14"/>
      <c r="M52" s="17"/>
      <c r="N52" s="7">
        <v>50</v>
      </c>
      <c r="O52" s="15">
        <f>AVERAGE(B55:D55,D60,F55)</f>
        <v>78.015958386232597</v>
      </c>
      <c r="P52" s="3">
        <f>STDEV(B55:D55,F55)</f>
        <v>18.404585330730395</v>
      </c>
      <c r="Q52" s="27"/>
    </row>
    <row r="53" spans="1:20" x14ac:dyDescent="0.3">
      <c r="A53" s="7">
        <v>5</v>
      </c>
      <c r="B53" s="18">
        <f>(B33*$M$45)/B$27</f>
        <v>114.09117821195973</v>
      </c>
      <c r="C53" s="18">
        <f>(C33*$M$45)/C$27</f>
        <v>106.46453089244851</v>
      </c>
      <c r="D53" s="18">
        <f>(D33*$M$45)/D$27</f>
        <v>97.179487179487182</v>
      </c>
      <c r="E53" s="83">
        <f>(E33*$M$45)/E$27</f>
        <v>130.67282321899737</v>
      </c>
      <c r="F53" s="14">
        <f>(F33*$M$45)/F$27</f>
        <v>92.206076618229872</v>
      </c>
      <c r="G53" s="18"/>
      <c r="H53" s="14"/>
      <c r="I53" s="14"/>
      <c r="J53" s="14"/>
    </row>
    <row r="54" spans="1:20" ht="18" x14ac:dyDescent="0.35">
      <c r="A54" s="7"/>
      <c r="B54" s="18"/>
      <c r="C54" s="18"/>
      <c r="D54" s="18"/>
      <c r="E54" s="18"/>
      <c r="F54" s="14"/>
      <c r="G54" s="18"/>
      <c r="H54" s="14"/>
      <c r="I54" s="14"/>
      <c r="J54" s="14"/>
      <c r="N54" s="24" t="s">
        <v>5</v>
      </c>
    </row>
    <row r="55" spans="1:20" x14ac:dyDescent="0.3">
      <c r="A55" s="7">
        <v>50</v>
      </c>
      <c r="B55" s="18">
        <f>(B35*$M$45)/B$27</f>
        <v>51.509769094138534</v>
      </c>
      <c r="C55" s="18">
        <f>(C35*$M$45)/C$27</f>
        <v>91.762013729977099</v>
      </c>
      <c r="D55" s="18">
        <f>(D35*$M$45)/D$27</f>
        <v>83.369963369963358</v>
      </c>
      <c r="E55" s="84">
        <f>(E35*$M$45)/E$27</f>
        <v>117.34828496042215</v>
      </c>
      <c r="F55" s="14">
        <f>(F35*$M$45)/F$27</f>
        <v>87.890797005724352</v>
      </c>
      <c r="G55" s="18"/>
      <c r="H55" s="14"/>
      <c r="I55" s="14"/>
      <c r="J55" s="14"/>
      <c r="Q55" s="27"/>
    </row>
    <row r="56" spans="1:20" x14ac:dyDescent="0.3">
      <c r="B56" s="18"/>
      <c r="C56" s="23"/>
      <c r="D56" s="23"/>
      <c r="E56" s="23"/>
      <c r="G56" s="23"/>
    </row>
    <row r="57" spans="1:20" x14ac:dyDescent="0.3">
      <c r="A57" s="20"/>
      <c r="B57" s="22"/>
      <c r="C57" s="22"/>
      <c r="D57" s="22"/>
      <c r="E57" s="22"/>
      <c r="F57" s="22"/>
      <c r="G57" s="23"/>
    </row>
    <row r="58" spans="1:20" ht="43.2" x14ac:dyDescent="0.3">
      <c r="B58" s="23"/>
      <c r="C58" s="75" t="s">
        <v>126</v>
      </c>
      <c r="D58" s="76" t="s">
        <v>120</v>
      </c>
      <c r="E58" s="23"/>
      <c r="F58" s="23"/>
      <c r="G58" s="23"/>
    </row>
    <row r="59" spans="1:20" x14ac:dyDescent="0.3">
      <c r="C59" s="77" t="s">
        <v>129</v>
      </c>
      <c r="D59" s="85">
        <f>AVERAGE(B53:D53)</f>
        <v>105.91173209463182</v>
      </c>
    </row>
    <row r="60" spans="1:20" x14ac:dyDescent="0.3">
      <c r="C60" s="77" t="s">
        <v>130</v>
      </c>
      <c r="D60" s="86">
        <f>AVERAGE(B55:D55)</f>
        <v>75.547248731359659</v>
      </c>
    </row>
    <row r="66" spans="2:9" x14ac:dyDescent="0.3">
      <c r="B66" s="7"/>
      <c r="C66" s="18"/>
      <c r="D66" s="18"/>
      <c r="E66" s="18"/>
      <c r="F66" s="18"/>
      <c r="G66" s="18"/>
    </row>
    <row r="67" spans="2:9" x14ac:dyDescent="0.3">
      <c r="B67" s="7"/>
      <c r="C67" s="18"/>
      <c r="D67" s="18"/>
      <c r="E67" s="18"/>
      <c r="F67" s="18"/>
      <c r="G67" s="18"/>
    </row>
    <row r="68" spans="2:9" x14ac:dyDescent="0.3">
      <c r="B68" s="7"/>
      <c r="C68" s="18"/>
      <c r="D68" s="18"/>
      <c r="E68" s="18"/>
      <c r="F68" s="18"/>
      <c r="G68" s="18"/>
    </row>
    <row r="69" spans="2:9" x14ac:dyDescent="0.3">
      <c r="B69" s="7"/>
      <c r="C69" s="18"/>
      <c r="D69" s="18"/>
      <c r="E69" s="18"/>
      <c r="F69" s="18"/>
      <c r="G69" s="18"/>
    </row>
    <row r="70" spans="2:9" x14ac:dyDescent="0.3">
      <c r="B70" s="7"/>
      <c r="C70" s="18"/>
      <c r="D70" s="18"/>
      <c r="E70" s="18"/>
      <c r="F70" s="18"/>
      <c r="G70" s="18"/>
    </row>
    <row r="71" spans="2:9" x14ac:dyDescent="0.3">
      <c r="B71" s="7"/>
      <c r="C71" s="18"/>
      <c r="D71" s="18"/>
      <c r="E71" s="18"/>
      <c r="F71" s="18"/>
      <c r="G71" s="18"/>
    </row>
    <row r="72" spans="2:9" x14ac:dyDescent="0.3">
      <c r="B72" s="7"/>
      <c r="C72" s="18"/>
      <c r="D72" s="18"/>
      <c r="E72" s="18"/>
      <c r="F72" s="22"/>
      <c r="G72" s="14"/>
    </row>
    <row r="73" spans="2:9" x14ac:dyDescent="0.3">
      <c r="B73" s="7"/>
      <c r="C73" s="18"/>
      <c r="D73" s="18"/>
      <c r="E73" s="18"/>
      <c r="F73" s="18"/>
      <c r="G73" s="14"/>
    </row>
    <row r="74" spans="2:9" x14ac:dyDescent="0.3">
      <c r="B74" s="7"/>
      <c r="C74" s="18"/>
      <c r="D74" s="18"/>
      <c r="E74" s="18"/>
      <c r="F74" s="22"/>
      <c r="G74" s="14"/>
    </row>
    <row r="77" spans="2:9" x14ac:dyDescent="0.3">
      <c r="B77" s="7"/>
      <c r="C77" s="7"/>
      <c r="D77" s="7"/>
      <c r="E77" s="7"/>
      <c r="F77" s="7"/>
      <c r="G77" s="7"/>
      <c r="I77" s="7"/>
    </row>
    <row r="78" spans="2:9" x14ac:dyDescent="0.3">
      <c r="B78" s="18"/>
      <c r="C78" s="18"/>
      <c r="D78" s="18"/>
      <c r="E78" s="18"/>
      <c r="F78" s="18"/>
      <c r="G78" s="18"/>
      <c r="I78" s="18"/>
    </row>
    <row r="79" spans="2:9" x14ac:dyDescent="0.3">
      <c r="B79" s="18"/>
      <c r="C79" s="18"/>
      <c r="D79" s="18"/>
      <c r="E79" s="18"/>
      <c r="F79" s="18"/>
      <c r="G79" s="18"/>
      <c r="H79" s="15"/>
      <c r="I79" s="18"/>
    </row>
    <row r="80" spans="2:9" x14ac:dyDescent="0.3">
      <c r="B80" s="18"/>
      <c r="C80" s="18"/>
      <c r="D80" s="18"/>
      <c r="E80" s="18"/>
      <c r="F80" s="18"/>
      <c r="G80" s="18"/>
      <c r="H80" s="15"/>
      <c r="I80" s="18"/>
    </row>
    <row r="81" spans="2:9" x14ac:dyDescent="0.3">
      <c r="B81" s="18"/>
      <c r="C81" s="18"/>
      <c r="D81" s="18"/>
      <c r="E81" s="22"/>
      <c r="F81" s="22"/>
      <c r="G81" s="18"/>
      <c r="I81" s="18"/>
    </row>
    <row r="82" spans="2:9" x14ac:dyDescent="0.3">
      <c r="B82" s="18"/>
      <c r="C82" s="18"/>
      <c r="D82" s="18"/>
      <c r="E82" s="14"/>
      <c r="F82" s="14"/>
      <c r="G82" s="18"/>
      <c r="I82" s="14"/>
    </row>
    <row r="84" spans="2:9" x14ac:dyDescent="0.3">
      <c r="B84" s="7"/>
      <c r="C84" s="7"/>
      <c r="D84" s="7"/>
      <c r="E84" s="7"/>
      <c r="F84" s="7"/>
    </row>
    <row r="85" spans="2:9" x14ac:dyDescent="0.3">
      <c r="B85" s="18"/>
      <c r="C85" s="18"/>
      <c r="D85" s="18"/>
      <c r="E85" s="18"/>
      <c r="F85" s="18"/>
    </row>
    <row r="86" spans="2:9" x14ac:dyDescent="0.3">
      <c r="B86" s="18"/>
      <c r="C86" s="18"/>
      <c r="D86" s="18"/>
      <c r="E86" s="18"/>
      <c r="F86" s="18"/>
    </row>
    <row r="87" spans="2:9" x14ac:dyDescent="0.3">
      <c r="B87" s="18"/>
      <c r="C87" s="18"/>
      <c r="D87" s="18"/>
      <c r="E87" s="18"/>
      <c r="F87" s="18"/>
    </row>
    <row r="88" spans="2:9" x14ac:dyDescent="0.3">
      <c r="B88" s="18"/>
      <c r="C88" s="18"/>
      <c r="D88" s="18"/>
      <c r="E88" s="22"/>
      <c r="F88" s="22"/>
    </row>
    <row r="89" spans="2:9" x14ac:dyDescent="0.3">
      <c r="B89" s="18"/>
      <c r="C89" s="18"/>
      <c r="D89" s="18"/>
      <c r="E89" s="14"/>
      <c r="F89" s="1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78330E-BA4F-4BD0-ABFA-7C02F4C77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FAB3F0-48FA-413A-A162-6486DE1152B3}">
  <ds:schemaRefs>
    <ds:schemaRef ds:uri="http://schemas.microsoft.com/office/2006/metadata/properties"/>
    <ds:schemaRef ds:uri="http://schemas.microsoft.com/office/infopath/2007/PartnerControls"/>
    <ds:schemaRef ds:uri="346664c1-f046-4b05-9eb2-f4d5e2576ba6"/>
  </ds:schemaRefs>
</ds:datastoreItem>
</file>

<file path=customXml/itemProps3.xml><?xml version="1.0" encoding="utf-8"?>
<ds:datastoreItem xmlns:ds="http://schemas.openxmlformats.org/officeDocument/2006/customXml" ds:itemID="{8F2F9462-5452-495A-8B73-9AB02CB4C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Vmax (summarized)</vt:lpstr>
      <vt:lpstr>Amax (summarized)</vt:lpstr>
      <vt:lpstr>Raw data PE 50nm</vt:lpstr>
      <vt:lpstr>Raw data PE 100 nm</vt:lpstr>
      <vt:lpstr>AmaxPE50</vt:lpstr>
      <vt:lpstr>Vmax PE50</vt:lpstr>
      <vt:lpstr>VmaxPE 100</vt:lpstr>
      <vt:lpstr>AmaxPE 100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Karolina Michaś</cp:lastModifiedBy>
  <cp:revision/>
  <dcterms:created xsi:type="dcterms:W3CDTF">2015-06-05T18:19:34Z</dcterms:created>
  <dcterms:modified xsi:type="dcterms:W3CDTF">2026-09-29T12:08:09Z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