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Ł\Doktorat\Publikacje\Repozytorium\"/>
    </mc:Choice>
  </mc:AlternateContent>
  <xr:revisionPtr revIDLastSave="0" documentId="13_ncr:1_{8811FD06-82BB-45B8-B44D-E4D9E27D8BD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 Vmax (summarized)" sheetId="13" r:id="rId1"/>
    <sheet name="Amax (summarized)" sheetId="14" r:id="rId2"/>
    <sheet name="Raw data 50 nm" sheetId="16" r:id="rId3"/>
    <sheet name="Vmax PE50" sheetId="2" r:id="rId4"/>
    <sheet name="AmaxPE50" sheetId="6" r:id="rId5"/>
    <sheet name="Raw data PE 100nm" sheetId="17" r:id="rId6"/>
    <sheet name="VmaxPE100" sheetId="3" r:id="rId7"/>
    <sheet name="AmaxPE100" sheetId="7" r:id="rId8"/>
  </sheets>
  <externalReferences>
    <externalReference r:id="rId9"/>
    <externalReference r:id="rId10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2" i="3" l="1"/>
  <c r="O52" i="3"/>
  <c r="E46" i="2"/>
  <c r="E47" i="2"/>
  <c r="H131" i="16"/>
  <c r="H140" i="16"/>
  <c r="H139" i="16"/>
  <c r="H138" i="16"/>
  <c r="H137" i="16"/>
  <c r="H136" i="16"/>
  <c r="H135" i="16"/>
  <c r="H134" i="16"/>
  <c r="H133" i="16"/>
  <c r="H132" i="16"/>
  <c r="H107" i="16"/>
  <c r="H116" i="16"/>
  <c r="H115" i="16"/>
  <c r="H114" i="16"/>
  <c r="H113" i="16"/>
  <c r="H112" i="16"/>
  <c r="H111" i="16"/>
  <c r="H110" i="16"/>
  <c r="H109" i="16"/>
  <c r="H108" i="16"/>
  <c r="H84" i="16"/>
  <c r="H93" i="16"/>
  <c r="H92" i="16"/>
  <c r="H91" i="16"/>
  <c r="H90" i="16"/>
  <c r="H89" i="16"/>
  <c r="H88" i="16"/>
  <c r="H87" i="16"/>
  <c r="H86" i="16"/>
  <c r="H85" i="16"/>
  <c r="H60" i="16"/>
  <c r="H69" i="16"/>
  <c r="H68" i="16"/>
  <c r="H67" i="16"/>
  <c r="H66" i="16"/>
  <c r="H65" i="16"/>
  <c r="H64" i="16"/>
  <c r="H63" i="16"/>
  <c r="H62" i="16"/>
  <c r="H61" i="16"/>
  <c r="H36" i="16"/>
  <c r="H45" i="16"/>
  <c r="H44" i="16"/>
  <c r="H43" i="16"/>
  <c r="H42" i="16"/>
  <c r="H41" i="16"/>
  <c r="H40" i="16"/>
  <c r="H39" i="16"/>
  <c r="H38" i="16"/>
  <c r="H37" i="16"/>
  <c r="H14" i="16"/>
  <c r="H15" i="16"/>
  <c r="H16" i="16"/>
  <c r="H17" i="16"/>
  <c r="H18" i="16"/>
  <c r="H19" i="16"/>
  <c r="H20" i="16"/>
  <c r="H21" i="16"/>
  <c r="H22" i="16"/>
  <c r="H13" i="16"/>
  <c r="H65" i="17" l="1"/>
  <c r="H124" i="17"/>
  <c r="H123" i="17"/>
  <c r="H122" i="17"/>
  <c r="H121" i="17"/>
  <c r="H120" i="17"/>
  <c r="H119" i="17"/>
  <c r="H118" i="17"/>
  <c r="H117" i="17"/>
  <c r="H116" i="17"/>
  <c r="H115" i="17"/>
  <c r="B27" i="3"/>
  <c r="F49" i="3"/>
  <c r="F35" i="3"/>
  <c r="F31" i="3"/>
  <c r="F27" i="3"/>
  <c r="F29" i="3"/>
  <c r="H66" i="17"/>
  <c r="H67" i="17"/>
  <c r="H68" i="17"/>
  <c r="H69" i="17"/>
  <c r="H70" i="17"/>
  <c r="H71" i="17"/>
  <c r="H72" i="17"/>
  <c r="H73" i="17"/>
  <c r="H74" i="17"/>
  <c r="H144" i="17"/>
  <c r="H153" i="17"/>
  <c r="H152" i="17"/>
  <c r="H151" i="17"/>
  <c r="H150" i="17"/>
  <c r="H149" i="17"/>
  <c r="H148" i="17"/>
  <c r="H147" i="17"/>
  <c r="H146" i="17"/>
  <c r="H145" i="17"/>
  <c r="H97" i="17"/>
  <c r="H96" i="17"/>
  <c r="H95" i="17"/>
  <c r="H94" i="17"/>
  <c r="H93" i="17"/>
  <c r="H92" i="17"/>
  <c r="H91" i="17"/>
  <c r="H90" i="17"/>
  <c r="H89" i="17"/>
  <c r="H88" i="17"/>
  <c r="H39" i="17"/>
  <c r="H48" i="17"/>
  <c r="H47" i="17"/>
  <c r="H46" i="17"/>
  <c r="H45" i="17"/>
  <c r="H44" i="17"/>
  <c r="H43" i="17"/>
  <c r="H42" i="17"/>
  <c r="H41" i="17"/>
  <c r="H40" i="17"/>
  <c r="H14" i="17"/>
  <c r="H15" i="17"/>
  <c r="H16" i="17"/>
  <c r="H17" i="17"/>
  <c r="H18" i="17"/>
  <c r="H19" i="17"/>
  <c r="H20" i="17"/>
  <c r="H21" i="17"/>
  <c r="H22" i="17"/>
  <c r="H13" i="17"/>
  <c r="J15" i="14" l="1"/>
  <c r="H15" i="14"/>
  <c r="F16" i="14"/>
  <c r="F15" i="14"/>
  <c r="D15" i="14"/>
  <c r="K16" i="14"/>
  <c r="J16" i="14"/>
  <c r="I16" i="14"/>
  <c r="H16" i="14"/>
  <c r="G16" i="14"/>
  <c r="E16" i="14"/>
  <c r="D16" i="14"/>
  <c r="C16" i="14"/>
  <c r="K15" i="14"/>
  <c r="I15" i="14"/>
  <c r="G15" i="14"/>
  <c r="E15" i="14"/>
  <c r="C15" i="14"/>
  <c r="J15" i="13"/>
  <c r="H15" i="13"/>
  <c r="F16" i="13"/>
  <c r="D15" i="13"/>
  <c r="C15" i="13"/>
  <c r="E15" i="13"/>
  <c r="F15" i="13"/>
  <c r="G15" i="13"/>
  <c r="I15" i="13"/>
  <c r="K15" i="13"/>
  <c r="C16" i="13"/>
  <c r="D16" i="13"/>
  <c r="E16" i="13"/>
  <c r="G16" i="13"/>
  <c r="H16" i="13"/>
  <c r="I16" i="13"/>
  <c r="J16" i="13"/>
  <c r="K16" i="13"/>
  <c r="G35" i="7" l="1"/>
  <c r="F35" i="7"/>
  <c r="E35" i="7"/>
  <c r="D35" i="7"/>
  <c r="C35" i="7"/>
  <c r="B35" i="7"/>
  <c r="G33" i="7"/>
  <c r="G53" i="7" s="1"/>
  <c r="F33" i="7"/>
  <c r="E33" i="7"/>
  <c r="D33" i="7"/>
  <c r="C33" i="7"/>
  <c r="B33" i="7"/>
  <c r="G31" i="7"/>
  <c r="F31" i="7"/>
  <c r="F51" i="7" s="1"/>
  <c r="E31" i="7"/>
  <c r="E51" i="7" s="1"/>
  <c r="D31" i="7"/>
  <c r="C31" i="7"/>
  <c r="B31" i="7"/>
  <c r="G29" i="7"/>
  <c r="F29" i="7"/>
  <c r="E29" i="7"/>
  <c r="D29" i="7"/>
  <c r="D49" i="7" s="1"/>
  <c r="C29" i="7"/>
  <c r="C49" i="7" s="1"/>
  <c r="B29" i="7"/>
  <c r="G27" i="7"/>
  <c r="F27" i="7"/>
  <c r="E27" i="7"/>
  <c r="D27" i="7"/>
  <c r="C27" i="7"/>
  <c r="B27" i="7"/>
  <c r="G35" i="3"/>
  <c r="E35" i="3"/>
  <c r="D35" i="3"/>
  <c r="C35" i="3"/>
  <c r="B35" i="3"/>
  <c r="G33" i="3"/>
  <c r="F33" i="3"/>
  <c r="E33" i="3"/>
  <c r="E53" i="3" s="1"/>
  <c r="D33" i="3"/>
  <c r="C33" i="3"/>
  <c r="B33" i="3"/>
  <c r="G31" i="3"/>
  <c r="E31" i="3"/>
  <c r="E51" i="3" s="1"/>
  <c r="D31" i="3"/>
  <c r="D51" i="3" s="1"/>
  <c r="C31" i="3"/>
  <c r="C51" i="3" s="1"/>
  <c r="B31" i="3"/>
  <c r="G29" i="3"/>
  <c r="E29" i="3"/>
  <c r="E49" i="3" s="1"/>
  <c r="D29" i="3"/>
  <c r="D49" i="3" s="1"/>
  <c r="C29" i="3"/>
  <c r="C49" i="3" s="1"/>
  <c r="B29" i="3"/>
  <c r="B49" i="3" s="1"/>
  <c r="O49" i="3" s="1"/>
  <c r="G27" i="3"/>
  <c r="E27" i="3"/>
  <c r="D27" i="3"/>
  <c r="C27" i="3"/>
  <c r="B49" i="7" l="1"/>
  <c r="D51" i="7"/>
  <c r="F53" i="7"/>
  <c r="B55" i="7"/>
  <c r="P52" i="7" s="1"/>
  <c r="E49" i="7"/>
  <c r="G51" i="7"/>
  <c r="C55" i="7"/>
  <c r="O52" i="7" s="1"/>
  <c r="F49" i="7"/>
  <c r="D62" i="7" s="1"/>
  <c r="O49" i="7" s="1"/>
  <c r="B53" i="7"/>
  <c r="G49" i="7"/>
  <c r="C53" i="7"/>
  <c r="E55" i="7"/>
  <c r="B51" i="7"/>
  <c r="P50" i="7" s="1"/>
  <c r="F55" i="7"/>
  <c r="C51" i="7"/>
  <c r="E53" i="7"/>
  <c r="P51" i="7" s="1"/>
  <c r="G55" i="7"/>
  <c r="D55" i="7"/>
  <c r="D53" i="7"/>
  <c r="C55" i="3"/>
  <c r="D55" i="3"/>
  <c r="B53" i="3"/>
  <c r="G55" i="3"/>
  <c r="F51" i="3"/>
  <c r="B55" i="3"/>
  <c r="G49" i="3"/>
  <c r="C53" i="3"/>
  <c r="O51" i="3" s="1"/>
  <c r="E55" i="3"/>
  <c r="G53" i="3"/>
  <c r="G51" i="3"/>
  <c r="B51" i="3"/>
  <c r="O50" i="3" s="1"/>
  <c r="D53" i="3"/>
  <c r="F53" i="3"/>
  <c r="F55" i="3"/>
  <c r="D63" i="7"/>
  <c r="P49" i="3"/>
  <c r="P49" i="7" l="1"/>
  <c r="O51" i="7"/>
  <c r="O50" i="7"/>
  <c r="P50" i="3"/>
  <c r="P51" i="3"/>
  <c r="G27" i="6"/>
  <c r="F27" i="6"/>
  <c r="F41" i="6" s="1"/>
  <c r="E27" i="6"/>
  <c r="D27" i="6"/>
  <c r="C27" i="6"/>
  <c r="B27" i="6"/>
  <c r="G25" i="6"/>
  <c r="F25" i="6"/>
  <c r="E25" i="6"/>
  <c r="E39" i="6" s="1"/>
  <c r="D25" i="6"/>
  <c r="D39" i="6" s="1"/>
  <c r="C25" i="6"/>
  <c r="B25" i="6"/>
  <c r="G23" i="6"/>
  <c r="F23" i="6"/>
  <c r="E23" i="6"/>
  <c r="D23" i="6"/>
  <c r="D37" i="6" s="1"/>
  <c r="C23" i="6"/>
  <c r="C37" i="6" s="1"/>
  <c r="B23" i="6"/>
  <c r="B37" i="6" s="1"/>
  <c r="G21" i="6"/>
  <c r="F21" i="6"/>
  <c r="E21" i="6"/>
  <c r="E35" i="6" s="1"/>
  <c r="D21" i="6"/>
  <c r="C21" i="6"/>
  <c r="B21" i="6"/>
  <c r="G19" i="6"/>
  <c r="F19" i="6"/>
  <c r="F35" i="6" s="1"/>
  <c r="E19" i="6"/>
  <c r="D19" i="6"/>
  <c r="C19" i="6"/>
  <c r="B19" i="6"/>
  <c r="G27" i="2"/>
  <c r="G41" i="2" s="1"/>
  <c r="F27" i="2"/>
  <c r="F41" i="2" s="1"/>
  <c r="E27" i="2"/>
  <c r="D27" i="2"/>
  <c r="C27" i="2"/>
  <c r="B27" i="2"/>
  <c r="G25" i="2"/>
  <c r="F25" i="2"/>
  <c r="E25" i="2"/>
  <c r="D25" i="2"/>
  <c r="C25" i="2"/>
  <c r="C39" i="2" s="1"/>
  <c r="B25" i="2"/>
  <c r="B39" i="2" s="1"/>
  <c r="G23" i="2"/>
  <c r="F23" i="2"/>
  <c r="E23" i="2"/>
  <c r="D23" i="2"/>
  <c r="C23" i="2"/>
  <c r="C37" i="2" s="1"/>
  <c r="B23" i="2"/>
  <c r="B37" i="2" s="1"/>
  <c r="G21" i="2"/>
  <c r="G35" i="2" s="1"/>
  <c r="F21" i="2"/>
  <c r="F35" i="2" s="1"/>
  <c r="E21" i="2"/>
  <c r="D21" i="2"/>
  <c r="C21" i="2"/>
  <c r="C35" i="2" s="1"/>
  <c r="B21" i="2"/>
  <c r="B35" i="2" s="1"/>
  <c r="G19" i="2"/>
  <c r="F19" i="2"/>
  <c r="E19" i="2"/>
  <c r="D19" i="2"/>
  <c r="C19" i="2"/>
  <c r="B19" i="2"/>
  <c r="F39" i="6" l="1"/>
  <c r="G41" i="6"/>
  <c r="C35" i="6"/>
  <c r="E37" i="6"/>
  <c r="P35" i="6" s="1"/>
  <c r="G39" i="6"/>
  <c r="B35" i="6"/>
  <c r="D35" i="6"/>
  <c r="F37" i="6"/>
  <c r="B41" i="6"/>
  <c r="G37" i="6"/>
  <c r="C41" i="6"/>
  <c r="O37" i="6" s="1"/>
  <c r="B39" i="6"/>
  <c r="D41" i="6"/>
  <c r="G35" i="6"/>
  <c r="C39" i="6"/>
  <c r="D47" i="6" s="1"/>
  <c r="O36" i="6" s="1"/>
  <c r="E41" i="6"/>
  <c r="P37" i="6" s="1"/>
  <c r="F39" i="2"/>
  <c r="G39" i="2"/>
  <c r="E41" i="2"/>
  <c r="D39" i="2"/>
  <c r="E39" i="2"/>
  <c r="P36" i="2" s="1"/>
  <c r="D35" i="2"/>
  <c r="F37" i="2"/>
  <c r="B41" i="2"/>
  <c r="D41" i="2"/>
  <c r="D37" i="2"/>
  <c r="P35" i="2" s="1"/>
  <c r="E37" i="2"/>
  <c r="E35" i="2"/>
  <c r="G37" i="2"/>
  <c r="C41" i="2"/>
  <c r="P37" i="2" s="1"/>
  <c r="D46" i="6"/>
  <c r="P34" i="6" s="1"/>
  <c r="O34" i="6"/>
  <c r="O35" i="2"/>
  <c r="O35" i="6" l="1"/>
  <c r="O37" i="2"/>
  <c r="O34" i="2"/>
  <c r="P34" i="2"/>
  <c r="P36" i="6"/>
  <c r="O36" i="2"/>
</calcChain>
</file>

<file path=xl/sharedStrings.xml><?xml version="1.0" encoding="utf-8"?>
<sst xmlns="http://schemas.openxmlformats.org/spreadsheetml/2006/main" count="634" uniqueCount="93">
  <si>
    <t>średnia</t>
  </si>
  <si>
    <t>SD</t>
  </si>
  <si>
    <t>p</t>
  </si>
  <si>
    <t>Control</t>
  </si>
  <si>
    <t>0.05</t>
  </si>
  <si>
    <t>0.5</t>
  </si>
  <si>
    <t>n=6</t>
  </si>
  <si>
    <t>PE 50 nm</t>
  </si>
  <si>
    <r>
      <rPr>
        <b/>
        <sz val="9"/>
        <color theme="1"/>
        <rFont val="Calibri"/>
        <family val="2"/>
        <charset val="238"/>
        <scheme val="minor"/>
      </rPr>
      <t>NPs [</t>
    </r>
    <r>
      <rPr>
        <b/>
        <sz val="9"/>
        <color theme="1"/>
        <rFont val="Calibri"/>
        <family val="2"/>
        <charset val="238"/>
      </rPr>
      <t>µ</t>
    </r>
    <r>
      <rPr>
        <b/>
        <sz val="9"/>
        <color theme="1"/>
        <rFont val="Calibri"/>
        <family val="2"/>
        <charset val="238"/>
        <scheme val="minor"/>
      </rPr>
      <t>g/ml]</t>
    </r>
  </si>
  <si>
    <t>Fg1</t>
  </si>
  <si>
    <t>Fg2A</t>
  </si>
  <si>
    <t>Fg3</t>
  </si>
  <si>
    <t>Fg4</t>
  </si>
  <si>
    <t>Fg5</t>
  </si>
  <si>
    <t>Fg6</t>
  </si>
  <si>
    <t>K</t>
  </si>
  <si>
    <t>[NPs]</t>
  </si>
  <si>
    <t>x</t>
  </si>
  <si>
    <t>A</t>
  </si>
  <si>
    <t>B</t>
  </si>
  <si>
    <t>C</t>
  </si>
  <si>
    <t>D</t>
  </si>
  <si>
    <t>E</t>
  </si>
  <si>
    <t>average</t>
  </si>
  <si>
    <t>PE 100 nm</t>
  </si>
  <si>
    <t>User: USER</t>
  </si>
  <si>
    <t>Path: C:\Program Files (x86)\BMG\SPECTROstar Nano\User\Data\</t>
  </si>
  <si>
    <t>Test ID: 372</t>
  </si>
  <si>
    <t>Test Name: Polimeryzacja Fg</t>
  </si>
  <si>
    <t>Date: 05.05.2025</t>
  </si>
  <si>
    <t>Time: 10:26:29</t>
  </si>
  <si>
    <t>Absorbance</t>
  </si>
  <si>
    <t>Absorbance values are displayed as OD</t>
  </si>
  <si>
    <t>Well
Row</t>
  </si>
  <si>
    <t>Well
Col</t>
  </si>
  <si>
    <t>Content</t>
  </si>
  <si>
    <t>Raw Data (360)</t>
  </si>
  <si>
    <t>Maximum of Range 1 based on Raw Data (360)</t>
  </si>
  <si>
    <t>Minimum of Range 1 based on Raw Data (360)</t>
  </si>
  <si>
    <t>Maximum of slope (rising) in Range 1 based on Raw Data (360)</t>
  </si>
  <si>
    <t>Time</t>
  </si>
  <si>
    <t xml:space="preserve">0 min </t>
  </si>
  <si>
    <t>H</t>
  </si>
  <si>
    <t>ID1: Fg1_PE 100nm</t>
  </si>
  <si>
    <t>Amax</t>
  </si>
  <si>
    <t>V max</t>
  </si>
  <si>
    <t>Test ID: 373</t>
  </si>
  <si>
    <t>Time: 10:45:37</t>
  </si>
  <si>
    <t>ID1: Fg2_PE 100nm</t>
  </si>
  <si>
    <t>Time: 11:30:58</t>
  </si>
  <si>
    <t>ID1: Fg3_PE 100nm</t>
  </si>
  <si>
    <t>Vmax</t>
  </si>
  <si>
    <t>ID1: Fg4_PE 100nm</t>
  </si>
  <si>
    <t>Test ID: 377</t>
  </si>
  <si>
    <t>Time: 12:58:07</t>
  </si>
  <si>
    <t>ID1: Fg6_PE 100nm</t>
  </si>
  <si>
    <t>Test ID: 374</t>
  </si>
  <si>
    <t>Time: 11:04:55</t>
  </si>
  <si>
    <t>Test ID: 376</t>
  </si>
  <si>
    <t>Time: 11:58:28</t>
  </si>
  <si>
    <t>ID1: Fg5_PE 100nm</t>
  </si>
  <si>
    <t>Fg2</t>
  </si>
  <si>
    <t>Raw data</t>
  </si>
  <si>
    <t>% of control</t>
  </si>
  <si>
    <t>control</t>
  </si>
  <si>
    <t>% of cotnrol</t>
  </si>
  <si>
    <t>Test ID: 20</t>
  </si>
  <si>
    <t>Date: 13.12.2024</t>
  </si>
  <si>
    <t>Time: 14:33:27</t>
  </si>
  <si>
    <t>ID1: Fg1_PE 5nm</t>
  </si>
  <si>
    <t>Test ID: 23</t>
  </si>
  <si>
    <t>Time: 17:05:03</t>
  </si>
  <si>
    <t>Test ID: 22</t>
  </si>
  <si>
    <t>Time: 16:11:53</t>
  </si>
  <si>
    <t>ID1: Fg3_PE 50nm</t>
  </si>
  <si>
    <t>ID1: Fg2_PE 50nm</t>
  </si>
  <si>
    <t>Test ID: 38</t>
  </si>
  <si>
    <t>Date: 19.12.2024</t>
  </si>
  <si>
    <t>Time: 11:21:23</t>
  </si>
  <si>
    <t>ID1: Fg4_PE 50nm</t>
  </si>
  <si>
    <t>Test ID: 41</t>
  </si>
  <si>
    <t>Time: 11:58:11</t>
  </si>
  <si>
    <t>ID1: Fg5_PE 50nm</t>
  </si>
  <si>
    <t>Test ID: 42</t>
  </si>
  <si>
    <t>Time: 13:07:39</t>
  </si>
  <si>
    <t>ID1: Fg6_PE 50nm</t>
  </si>
  <si>
    <t>0.50</t>
  </si>
  <si>
    <t>Average</t>
  </si>
  <si>
    <t>series/concentration</t>
  </si>
  <si>
    <t>Fg6/0.05</t>
  </si>
  <si>
    <t>Fg3/5</t>
  </si>
  <si>
    <t>Fg1/0.05</t>
  </si>
  <si>
    <t>Fg3/0.5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</si>
</sst>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1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rgb="FFFF0000"/>
      <name val="Calibri"/>
      <family val="2"/>
      <charset val="238"/>
      <scheme val="minor"/>
    </font>
    <font>
      <sz val="10"/>
      <color indexed="10"/>
      <name val="Arial"/>
      <family val="2"/>
      <charset val="238"/>
    </font>
    <font>
      <b/>
      <sz val="16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90">
    <xf numFmtId="0" fontId="0" fillId="0" borderId="0" xfId="0"/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0" xfId="0" applyFont="1" applyFill="1"/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2" fontId="2" fillId="5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2" fontId="9" fillId="0" borderId="0" xfId="0" applyNumberFormat="1" applyFont="1" applyAlignment="1">
      <alignment horizontal="center" vertical="center"/>
    </xf>
    <xf numFmtId="0" fontId="3" fillId="0" borderId="0" xfId="0" applyFont="1"/>
    <xf numFmtId="164" fontId="11" fillId="0" borderId="0" xfId="1" applyNumberFormat="1" applyFont="1" applyAlignment="1">
      <alignment horizontal="right" vertical="center"/>
    </xf>
    <xf numFmtId="2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164" fontId="11" fillId="0" borderId="0" xfId="2" applyNumberFormat="1" applyFont="1" applyAlignment="1">
      <alignment horizontal="right" vertical="center"/>
    </xf>
    <xf numFmtId="164" fontId="13" fillId="0" borderId="0" xfId="2" applyNumberFormat="1" applyFont="1" applyAlignment="1">
      <alignment horizontal="right" vertical="center"/>
    </xf>
    <xf numFmtId="0" fontId="14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6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1" fillId="0" borderId="0" xfId="1" applyFont="1" applyAlignment="1">
      <alignment horizontal="right" vertical="center"/>
    </xf>
    <xf numFmtId="164" fontId="0" fillId="0" borderId="0" xfId="0" applyNumberFormat="1" applyAlignment="1">
      <alignment horizontal="center"/>
    </xf>
    <xf numFmtId="0" fontId="13" fillId="0" borderId="0" xfId="2" applyFont="1" applyAlignment="1">
      <alignment horizontal="right" vertical="center"/>
    </xf>
    <xf numFmtId="0" fontId="11" fillId="0" borderId="0" xfId="2" applyFont="1" applyAlignment="1">
      <alignment horizontal="right" vertical="center"/>
    </xf>
    <xf numFmtId="0" fontId="8" fillId="4" borderId="0" xfId="0" applyFont="1" applyFill="1" applyAlignment="1">
      <alignment horizontal="center"/>
    </xf>
    <xf numFmtId="165" fontId="11" fillId="0" borderId="0" xfId="1" applyNumberFormat="1" applyFont="1" applyAlignment="1">
      <alignment horizontal="right" vertical="center"/>
    </xf>
    <xf numFmtId="165" fontId="13" fillId="0" borderId="0" xfId="1" applyNumberFormat="1" applyFont="1" applyAlignment="1">
      <alignment horizontal="right" vertical="center"/>
    </xf>
    <xf numFmtId="2" fontId="1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0" fillId="0" borderId="11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12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14" xfId="0" applyBorder="1" applyAlignment="1">
      <alignment horizontal="right"/>
    </xf>
    <xf numFmtId="0" fontId="3" fillId="5" borderId="0" xfId="0" applyFont="1" applyFill="1" applyAlignment="1">
      <alignment horizontal="center" wrapText="1"/>
    </xf>
    <xf numFmtId="0" fontId="0" fillId="5" borderId="0" xfId="0" applyFill="1"/>
    <xf numFmtId="0" fontId="0" fillId="6" borderId="0" xfId="0" applyFill="1"/>
    <xf numFmtId="0" fontId="0" fillId="6" borderId="3" xfId="0" applyFill="1" applyBorder="1" applyAlignment="1">
      <alignment horizontal="right"/>
    </xf>
    <xf numFmtId="0" fontId="3" fillId="7" borderId="10" xfId="0" applyFont="1" applyFill="1" applyBorder="1" applyAlignment="1">
      <alignment horizontal="center" wrapText="1"/>
    </xf>
    <xf numFmtId="0" fontId="0" fillId="7" borderId="13" xfId="0" applyFill="1" applyBorder="1" applyAlignment="1">
      <alignment horizontal="right"/>
    </xf>
    <xf numFmtId="0" fontId="0" fillId="7" borderId="3" xfId="0" applyFill="1" applyBorder="1" applyAlignment="1">
      <alignment horizontal="right"/>
    </xf>
    <xf numFmtId="0" fontId="0" fillId="8" borderId="0" xfId="0" applyFill="1"/>
    <xf numFmtId="0" fontId="0" fillId="8" borderId="4" xfId="0" applyFill="1" applyBorder="1" applyAlignment="1">
      <alignment horizontal="right"/>
    </xf>
    <xf numFmtId="0" fontId="3" fillId="3" borderId="1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8" borderId="13" xfId="0" applyFill="1" applyBorder="1" applyAlignment="1">
      <alignment horizontal="right"/>
    </xf>
    <xf numFmtId="0" fontId="0" fillId="8" borderId="3" xfId="0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7" borderId="8" xfId="0" applyFont="1" applyFill="1" applyBorder="1" applyAlignment="1">
      <alignment horizontal="center" wrapText="1"/>
    </xf>
    <xf numFmtId="0" fontId="0" fillId="7" borderId="6" xfId="0" applyFill="1" applyBorder="1" applyAlignment="1">
      <alignment horizontal="right"/>
    </xf>
    <xf numFmtId="0" fontId="0" fillId="7" borderId="4" xfId="0" applyFill="1" applyBorder="1" applyAlignment="1">
      <alignment horizontal="right"/>
    </xf>
    <xf numFmtId="0" fontId="17" fillId="8" borderId="4" xfId="0" applyFont="1" applyFill="1" applyBorder="1" applyAlignment="1">
      <alignment horizontal="right"/>
    </xf>
    <xf numFmtId="0" fontId="0" fillId="8" borderId="6" xfId="0" applyFill="1" applyBorder="1" applyAlignment="1">
      <alignment horizontal="right"/>
    </xf>
    <xf numFmtId="0" fontId="0" fillId="0" borderId="0" xfId="0" applyAlignment="1">
      <alignment horizontal="left"/>
    </xf>
    <xf numFmtId="0" fontId="4" fillId="0" borderId="17" xfId="0" applyFont="1" applyBorder="1" applyAlignment="1">
      <alignment horizontal="center"/>
    </xf>
    <xf numFmtId="2" fontId="2" fillId="9" borderId="0" xfId="0" applyNumberFormat="1" applyFont="1" applyFill="1" applyAlignment="1">
      <alignment horizontal="center" vertical="center"/>
    </xf>
    <xf numFmtId="0" fontId="0" fillId="0" borderId="19" xfId="0" applyBorder="1" applyAlignment="1">
      <alignment horizontal="center" wrapText="1"/>
    </xf>
    <xf numFmtId="0" fontId="0" fillId="0" borderId="19" xfId="0" applyBorder="1" applyAlignment="1">
      <alignment horizontal="center"/>
    </xf>
    <xf numFmtId="2" fontId="0" fillId="5" borderId="19" xfId="0" applyNumberFormat="1" applyFill="1" applyBorder="1" applyAlignment="1">
      <alignment horizontal="center"/>
    </xf>
    <xf numFmtId="2" fontId="0" fillId="9" borderId="19" xfId="0" applyNumberFormat="1" applyFill="1" applyBorder="1" applyAlignment="1">
      <alignment horizontal="center"/>
    </xf>
    <xf numFmtId="2" fontId="2" fillId="8" borderId="0" xfId="0" applyNumberFormat="1" applyFont="1" applyFill="1" applyAlignment="1">
      <alignment horizontal="center" vertical="center"/>
    </xf>
    <xf numFmtId="2" fontId="0" fillId="8" borderId="19" xfId="0" applyNumberFormat="1" applyFill="1" applyBorder="1" applyAlignment="1">
      <alignment horizontal="center"/>
    </xf>
    <xf numFmtId="2" fontId="2" fillId="10" borderId="0" xfId="0" applyNumberFormat="1" applyFont="1" applyFill="1" applyAlignment="1">
      <alignment horizontal="center" vertical="center"/>
    </xf>
    <xf numFmtId="2" fontId="9" fillId="5" borderId="19" xfId="0" applyNumberFormat="1" applyFont="1" applyFill="1" applyBorder="1" applyAlignment="1">
      <alignment horizontal="center"/>
    </xf>
    <xf numFmtId="2" fontId="0" fillId="10" borderId="19" xfId="0" applyNumberFormat="1" applyFill="1" applyBorder="1" applyAlignment="1">
      <alignment horizontal="center"/>
    </xf>
  </cellXfs>
  <cellStyles count="3">
    <cellStyle name="Normalny" xfId="0" builtinId="0"/>
    <cellStyle name="Normalny_Amax" xfId="2" xr:uid="{9FBF3AB4-CBC1-49DE-B290-68E6F07D2A92}"/>
    <cellStyle name="Normalny_VmaxC" xfId="1" xr:uid="{5FEDB9ED-2350-4822-B0EB-38BC7B3CE1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9622178861603"/>
          <c:y val="5.7311334847744755E-2"/>
          <c:w val="0.85377022552162074"/>
          <c:h val="0.671105177683828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D57C-4E3D-AABA-A29133EB8D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57C-4E3D-AABA-A29133EB8D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57C-4E3D-AABA-A29133EB8D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57C-4E3D-AABA-A29133EB8D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57C-4E3D-AABA-A29133EB8D88}"/>
              </c:ext>
            </c:extLst>
          </c:dPt>
          <c:errBars>
            <c:errBarType val="both"/>
            <c:errValType val="cust"/>
            <c:noEndCap val="0"/>
            <c:plus>
              <c:numRef>
                <c:f>' Vmax (summarized)'!$C$16:$S$16</c:f>
                <c:numCache>
                  <c:formatCode>General</c:formatCode>
                  <c:ptCount val="17"/>
                  <c:pt idx="0">
                    <c:v>0</c:v>
                  </c:pt>
                  <c:pt idx="1">
                    <c:v>8.6919159696286616</c:v>
                  </c:pt>
                  <c:pt idx="2">
                    <c:v>16.378879630730854</c:v>
                  </c:pt>
                  <c:pt idx="3">
                    <c:v>19.256127485205475</c:v>
                  </c:pt>
                  <c:pt idx="4">
                    <c:v>8.3375127317094151</c:v>
                  </c:pt>
                  <c:pt idx="5">
                    <c:v>5.8593997588666875</c:v>
                  </c:pt>
                  <c:pt idx="6">
                    <c:v>21.022947704919563</c:v>
                  </c:pt>
                  <c:pt idx="7">
                    <c:v>11.362171900629525</c:v>
                  </c:pt>
                  <c:pt idx="8">
                    <c:v>16.123606496733668</c:v>
                  </c:pt>
                </c:numCache>
              </c:numRef>
            </c:plus>
            <c:minus>
              <c:numRef>
                <c:f>' Vmax (summarized)'!$C$16:$S$16</c:f>
                <c:numCache>
                  <c:formatCode>General</c:formatCode>
                  <c:ptCount val="17"/>
                  <c:pt idx="0">
                    <c:v>0</c:v>
                  </c:pt>
                  <c:pt idx="1">
                    <c:v>8.6919159696286616</c:v>
                  </c:pt>
                  <c:pt idx="2">
                    <c:v>16.378879630730854</c:v>
                  </c:pt>
                  <c:pt idx="3">
                    <c:v>19.256127485205475</c:v>
                  </c:pt>
                  <c:pt idx="4">
                    <c:v>8.3375127317094151</c:v>
                  </c:pt>
                  <c:pt idx="5">
                    <c:v>5.8593997588666875</c:v>
                  </c:pt>
                  <c:pt idx="6">
                    <c:v>21.022947704919563</c:v>
                  </c:pt>
                  <c:pt idx="7">
                    <c:v>11.362171900629525</c:v>
                  </c:pt>
                  <c:pt idx="8">
                    <c:v>16.123606496733668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 Vmax (summarized)'!$C$13:$K$14</c:f>
              <c:multiLvlStrCache>
                <c:ptCount val="9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</c:lvl>
                <c:lvl>
                  <c:pt idx="0">
                    <c:v>Control</c:v>
                  </c:pt>
                  <c:pt idx="1">
                    <c:v>PE 50 nm</c:v>
                  </c:pt>
                  <c:pt idx="5">
                    <c:v>PE 100 nm</c:v>
                  </c:pt>
                </c:lvl>
              </c:multiLvlStrCache>
            </c:multiLvlStrRef>
          </c:cat>
          <c:val>
            <c:numRef>
              <c:f>' Vmax (summarized)'!$C$15:$K$15</c:f>
              <c:numCache>
                <c:formatCode>0.00</c:formatCode>
                <c:ptCount val="9"/>
                <c:pt idx="0">
                  <c:v>100</c:v>
                </c:pt>
                <c:pt idx="1">
                  <c:v>91.284044793098857</c:v>
                </c:pt>
                <c:pt idx="2">
                  <c:v>82.491989317483387</c:v>
                </c:pt>
                <c:pt idx="3">
                  <c:v>76.144293960956205</c:v>
                </c:pt>
                <c:pt idx="4">
                  <c:v>24.716493523356082</c:v>
                </c:pt>
                <c:pt idx="5" formatCode="General">
                  <c:v>102.48647856834437</c:v>
                </c:pt>
                <c:pt idx="6" formatCode="General">
                  <c:v>93.949833748134211</c:v>
                </c:pt>
                <c:pt idx="7" formatCode="General">
                  <c:v>102.05395333013426</c:v>
                </c:pt>
                <c:pt idx="8" formatCode="General">
                  <c:v>96.591890829046505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AE-4E4F-BF50-CECFA410BD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758443256"/>
        <c:axId val="758443616"/>
      </c:barChart>
      <c:catAx>
        <c:axId val="758443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Concentration of nanoparticles [µg/mL]</a:t>
                </a:r>
              </a:p>
            </c:rich>
          </c:tx>
          <c:layout>
            <c:manualLayout>
              <c:xMode val="edge"/>
              <c:yMode val="edge"/>
              <c:x val="0.38811731615100198"/>
              <c:y val="0.908607600165925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616"/>
        <c:crosses val="autoZero"/>
        <c:auto val="1"/>
        <c:lblAlgn val="ctr"/>
        <c:lblOffset val="100"/>
        <c:tickMarkSkip val="1"/>
        <c:noMultiLvlLbl val="0"/>
      </c:catAx>
      <c:valAx>
        <c:axId val="7584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2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Vmax (% )</a:t>
                </a:r>
              </a:p>
            </c:rich>
          </c:tx>
          <c:layout>
            <c:manualLayout>
              <c:xMode val="edge"/>
              <c:yMode val="edge"/>
              <c:x val="2.96295059801524E-3"/>
              <c:y val="0.23437214863023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2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9622178861603"/>
          <c:y val="5.7311334847744755E-2"/>
          <c:w val="0.85377022552162074"/>
          <c:h val="0.671105177683828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13B-427A-BA6C-C3BC1C3A92B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194C-410B-B320-8AA866A40C8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13B-427A-BA6C-C3BC1C3A92BF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E13B-427A-BA6C-C3BC1C3A92BF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94C-410B-B320-8AA866A40C81}"/>
              </c:ext>
            </c:extLst>
          </c:dPt>
          <c:errBars>
            <c:errBarType val="both"/>
            <c:errValType val="cust"/>
            <c:noEndCap val="0"/>
            <c:plus>
              <c:numRef>
                <c:f>'Amax (summarized)'!$C$16:$S$16</c:f>
                <c:numCache>
                  <c:formatCode>General</c:formatCode>
                  <c:ptCount val="17"/>
                  <c:pt idx="0">
                    <c:v>0</c:v>
                  </c:pt>
                  <c:pt idx="1">
                    <c:v>9.408644919265134</c:v>
                  </c:pt>
                  <c:pt idx="2">
                    <c:v>10.439439207752628</c:v>
                  </c:pt>
                  <c:pt idx="3">
                    <c:v>8.5641457458689292</c:v>
                  </c:pt>
                  <c:pt idx="4">
                    <c:v>11.428221964810282</c:v>
                  </c:pt>
                  <c:pt idx="5">
                    <c:v>5.4463856970105109</c:v>
                  </c:pt>
                  <c:pt idx="6">
                    <c:v>5.2478216000387263</c:v>
                  </c:pt>
                  <c:pt idx="7">
                    <c:v>5.3514326827336696</c:v>
                  </c:pt>
                  <c:pt idx="8">
                    <c:v>15.86352041364459</c:v>
                  </c:pt>
                </c:numCache>
              </c:numRef>
            </c:plus>
            <c:minus>
              <c:numRef>
                <c:f>'Amax (summarized)'!$C$16:$S$16</c:f>
                <c:numCache>
                  <c:formatCode>General</c:formatCode>
                  <c:ptCount val="17"/>
                  <c:pt idx="0">
                    <c:v>0</c:v>
                  </c:pt>
                  <c:pt idx="1">
                    <c:v>9.408644919265134</c:v>
                  </c:pt>
                  <c:pt idx="2">
                    <c:v>10.439439207752628</c:v>
                  </c:pt>
                  <c:pt idx="3">
                    <c:v>8.5641457458689292</c:v>
                  </c:pt>
                  <c:pt idx="4">
                    <c:v>11.428221964810282</c:v>
                  </c:pt>
                  <c:pt idx="5">
                    <c:v>5.4463856970105109</c:v>
                  </c:pt>
                  <c:pt idx="6">
                    <c:v>5.2478216000387263</c:v>
                  </c:pt>
                  <c:pt idx="7">
                    <c:v>5.3514326827336696</c:v>
                  </c:pt>
                  <c:pt idx="8">
                    <c:v>15.86352041364459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'Amax (summarized)'!$C$13:$K$14</c:f>
              <c:multiLvlStrCache>
                <c:ptCount val="9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</c:lvl>
                <c:lvl>
                  <c:pt idx="0">
                    <c:v>Control</c:v>
                  </c:pt>
                  <c:pt idx="1">
                    <c:v>PE 50 nm</c:v>
                  </c:pt>
                  <c:pt idx="5">
                    <c:v>PE 100 nm</c:v>
                  </c:pt>
                </c:lvl>
              </c:multiLvlStrCache>
            </c:multiLvlStrRef>
          </c:cat>
          <c:val>
            <c:numRef>
              <c:f>'Amax (summarized)'!$C$15:$K$15</c:f>
              <c:numCache>
                <c:formatCode>0.00</c:formatCode>
                <c:ptCount val="9"/>
                <c:pt idx="0">
                  <c:v>100</c:v>
                </c:pt>
                <c:pt idx="1">
                  <c:v>98.615840536868731</c:v>
                </c:pt>
                <c:pt idx="2">
                  <c:v>96.283289675149305</c:v>
                </c:pt>
                <c:pt idx="3">
                  <c:v>95.826054852833295</c:v>
                </c:pt>
                <c:pt idx="4">
                  <c:v>68.829522700613055</c:v>
                </c:pt>
                <c:pt idx="5" formatCode="General">
                  <c:v>111.0473523277068</c:v>
                </c:pt>
                <c:pt idx="6" formatCode="General">
                  <c:v>111.26267600297975</c:v>
                </c:pt>
                <c:pt idx="7" formatCode="General">
                  <c:v>106.6733689659079</c:v>
                </c:pt>
                <c:pt idx="8" formatCode="General">
                  <c:v>95.543269933487124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4C-410B-B320-8AA866A40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758443256"/>
        <c:axId val="758443616"/>
      </c:barChart>
      <c:catAx>
        <c:axId val="758443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Concentration of nanoparticles [µg/mL]</a:t>
                </a:r>
              </a:p>
            </c:rich>
          </c:tx>
          <c:layout>
            <c:manualLayout>
              <c:xMode val="edge"/>
              <c:yMode val="edge"/>
              <c:x val="0.38811731615100198"/>
              <c:y val="0.908607600165925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616"/>
        <c:crosses val="autoZero"/>
        <c:auto val="1"/>
        <c:lblAlgn val="ctr"/>
        <c:lblOffset val="100"/>
        <c:tickMarkSkip val="1"/>
        <c:noMultiLvlLbl val="0"/>
      </c:catAx>
      <c:valAx>
        <c:axId val="7584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24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2400" b="0" i="0" u="none" strike="noStrike" kern="1200" baseline="0">
                    <a:solidFill>
                      <a:schemeClr val="tx1"/>
                    </a:solidFill>
                  </a:rPr>
                  <a:t>Amax(% )</a:t>
                </a:r>
              </a:p>
            </c:rich>
          </c:tx>
          <c:layout>
            <c:manualLayout>
              <c:xMode val="edge"/>
              <c:yMode val="edge"/>
              <c:x val="2.8615313640217306E-2"/>
              <c:y val="0.288019661775224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24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758443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676030014196405"/>
          <c:y val="0.13480310061220099"/>
          <c:w val="0.75694999462327772"/>
          <c:h val="0.603369122479316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bg2">
                <a:lumMod val="50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[2]VmaxC!$P$33:$P$37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8.6919159696286616</c:v>
                  </c:pt>
                  <c:pt idx="2">
                    <c:v>16.378879630730854</c:v>
                  </c:pt>
                  <c:pt idx="3">
                    <c:v>19.256127485205475</c:v>
                  </c:pt>
                  <c:pt idx="4">
                    <c:v>8.3375127317094151</c:v>
                  </c:pt>
                </c:numCache>
              </c:numRef>
            </c:plus>
            <c:minus>
              <c:numRef>
                <c:f>[2]VmaxC!$P$33:$P$37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8.6919159696286616</c:v>
                  </c:pt>
                  <c:pt idx="2">
                    <c:v>16.378879630730854</c:v>
                  </c:pt>
                  <c:pt idx="3">
                    <c:v>19.256127485205475</c:v>
                  </c:pt>
                  <c:pt idx="4">
                    <c:v>8.3375127317094151</c:v>
                  </c:pt>
                </c:numCache>
              </c:numRef>
            </c:minus>
          </c:errBars>
          <c:cat>
            <c:strRef>
              <c:f>[2]VmaxC!$N$33:$N$37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[2]VmaxC!$O$33:$O$37</c:f>
              <c:numCache>
                <c:formatCode>General</c:formatCode>
                <c:ptCount val="5"/>
                <c:pt idx="0">
                  <c:v>100</c:v>
                </c:pt>
                <c:pt idx="1">
                  <c:v>91.284044793098857</c:v>
                </c:pt>
                <c:pt idx="2">
                  <c:v>82.491989317483387</c:v>
                </c:pt>
                <c:pt idx="3">
                  <c:v>76.144293960956205</c:v>
                </c:pt>
                <c:pt idx="4">
                  <c:v>24.716493523356082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BA-4A0D-AAA0-97773B24C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 i="0" u="none" strike="noStrike" kern="1200" baseline="0">
                    <a:solidFill>
                      <a:schemeClr val="tx1"/>
                    </a:solidFill>
                  </a:rPr>
                  <a:t>Concentration of polyethylene (50nm) [µg/ml]</a:t>
                </a:r>
              </a:p>
            </c:rich>
          </c:tx>
          <c:layout>
            <c:manualLayout>
              <c:xMode val="edge"/>
              <c:yMode val="edge"/>
              <c:x val="0.29176439938036003"/>
              <c:y val="0.859072635037857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spc="0" baseline="0">
                    <a:solidFill>
                      <a:schemeClr val="tx1"/>
                    </a:solidFill>
                  </a:rPr>
                  <a:t>V</a:t>
                </a:r>
                <a:r>
                  <a:rPr lang="pl-PL" sz="1400" b="0" i="0" u="none" strike="noStrike" kern="1200" spc="0" baseline="0">
                    <a:solidFill>
                      <a:schemeClr val="tx1"/>
                    </a:solidFill>
                  </a:rPr>
                  <a:t>maxC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>
                    <a:solidFill>
                      <a:schemeClr val="tx1"/>
                    </a:solidFill>
                  </a:rPr>
                  <a:t>(% of control)</a:t>
                </a:r>
              </a:p>
            </c:rich>
          </c:tx>
          <c:layout>
            <c:manualLayout>
              <c:xMode val="edge"/>
              <c:yMode val="edge"/>
              <c:x val="3.5512863381980016E-2"/>
              <c:y val="0.2547314774972128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676030014196405"/>
          <c:y val="0.13480310061220099"/>
          <c:w val="0.75694999462327772"/>
          <c:h val="0.603369122479316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[2]Amax!$P$33:$P$37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9.408644919265134</c:v>
                  </c:pt>
                  <c:pt idx="2">
                    <c:v>10.439439207752628</c:v>
                  </c:pt>
                  <c:pt idx="3">
                    <c:v>8.5641457458689292</c:v>
                  </c:pt>
                  <c:pt idx="4">
                    <c:v>11.428221964810282</c:v>
                  </c:pt>
                </c:numCache>
              </c:numRef>
            </c:plus>
            <c:minus>
              <c:numRef>
                <c:f>[2]Amax!$P$33:$P$37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9.408644919265134</c:v>
                  </c:pt>
                  <c:pt idx="2">
                    <c:v>10.439439207752628</c:v>
                  </c:pt>
                  <c:pt idx="3">
                    <c:v>8.5641457458689292</c:v>
                  </c:pt>
                  <c:pt idx="4">
                    <c:v>11.428221964810282</c:v>
                  </c:pt>
                </c:numCache>
              </c:numRef>
            </c:minus>
          </c:errBars>
          <c:cat>
            <c:strRef>
              <c:f>[2]Amax!$N$33:$N$37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[2]Amax!$O$33:$O$37</c:f>
              <c:numCache>
                <c:formatCode>General</c:formatCode>
                <c:ptCount val="5"/>
                <c:pt idx="0">
                  <c:v>100</c:v>
                </c:pt>
                <c:pt idx="1">
                  <c:v>98.615840536868731</c:v>
                </c:pt>
                <c:pt idx="2">
                  <c:v>96.283289675149305</c:v>
                </c:pt>
                <c:pt idx="3">
                  <c:v>95.826054852833295</c:v>
                </c:pt>
                <c:pt idx="4">
                  <c:v>68.829522700613055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AE-4589-BFB4-4F17314F0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 i="0" u="none" strike="noStrike" kern="1200" baseline="0">
                    <a:solidFill>
                      <a:schemeClr val="tx1"/>
                    </a:solidFill>
                  </a:rPr>
                  <a:t>Concentration of polyethylene (50nm) [µg/ml]</a:t>
                </a:r>
              </a:p>
            </c:rich>
          </c:tx>
          <c:layout>
            <c:manualLayout>
              <c:xMode val="edge"/>
              <c:yMode val="edge"/>
              <c:x val="0.29015907970347765"/>
              <c:y val="0.8653460378078118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spc="0" baseline="0">
                    <a:solidFill>
                      <a:schemeClr val="tx1"/>
                    </a:solidFill>
                  </a:rPr>
                  <a:t>A</a:t>
                </a:r>
                <a:r>
                  <a:rPr lang="pl-PL" sz="1400" b="0" i="0" u="none" strike="noStrike" kern="1200" spc="0" baseline="0">
                    <a:solidFill>
                      <a:schemeClr val="tx1"/>
                    </a:solidFill>
                  </a:rPr>
                  <a:t>max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>
                    <a:solidFill>
                      <a:schemeClr val="tx1"/>
                    </a:solidFill>
                  </a:rPr>
                  <a:t>(% of control)</a:t>
                </a:r>
              </a:p>
            </c:rich>
          </c:tx>
          <c:layout>
            <c:manualLayout>
              <c:xMode val="edge"/>
              <c:yMode val="edge"/>
              <c:x val="5.8750935393340323E-2"/>
              <c:y val="0.2598872777535728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10889763975483"/>
          <c:y val="0.13868427079086029"/>
          <c:w val="0.80256922447300127"/>
          <c:h val="0.5676672487428829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B0F0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[1]VmaxC!$P$48:$P$52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5.8593997588666875</c:v>
                  </c:pt>
                  <c:pt idx="2">
                    <c:v>21.022947704919563</c:v>
                  </c:pt>
                  <c:pt idx="3">
                    <c:v>11.362171900629525</c:v>
                  </c:pt>
                  <c:pt idx="4">
                    <c:v>16.123606496733668</c:v>
                  </c:pt>
                </c:numCache>
              </c:numRef>
            </c:plus>
            <c:minus>
              <c:numRef>
                <c:f>[1]VmaxC!$P$48:$P$52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5.8593997588666875</c:v>
                  </c:pt>
                  <c:pt idx="2">
                    <c:v>21.022947704919563</c:v>
                  </c:pt>
                  <c:pt idx="3">
                    <c:v>11.362171900629525</c:v>
                  </c:pt>
                  <c:pt idx="4">
                    <c:v>16.123606496733668</c:v>
                  </c:pt>
                </c:numCache>
              </c:numRef>
            </c:minus>
          </c:errBars>
          <c:cat>
            <c:strRef>
              <c:f>VmaxPE100!$N$48:$N$52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VmaxPE100!$O$48:$O$52</c:f>
              <c:numCache>
                <c:formatCode>0.00</c:formatCode>
                <c:ptCount val="5"/>
                <c:pt idx="0" formatCode="General">
                  <c:v>100</c:v>
                </c:pt>
                <c:pt idx="1">
                  <c:v>102.48647856834437</c:v>
                </c:pt>
                <c:pt idx="2">
                  <c:v>93.949833748134211</c:v>
                </c:pt>
                <c:pt idx="3">
                  <c:v>102.05395333013426</c:v>
                </c:pt>
                <c:pt idx="4">
                  <c:v>96.591890829046505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7D-41BF-A7D3-4D94581D7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 i="0" u="none" strike="noStrike" kern="1200" baseline="0">
                    <a:solidFill>
                      <a:schemeClr val="tx1"/>
                    </a:solidFill>
                  </a:rPr>
                  <a:t>Concentration of polyethylene (130nm) [µg/ml]</a:t>
                </a:r>
              </a:p>
            </c:rich>
          </c:tx>
          <c:layout>
            <c:manualLayout>
              <c:xMode val="edge"/>
              <c:yMode val="edge"/>
              <c:x val="0.34081583912667213"/>
              <c:y val="0.8809502652348167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spc="0" baseline="0">
                    <a:solidFill>
                      <a:schemeClr val="tx1"/>
                    </a:solidFill>
                  </a:rPr>
                  <a:t>V</a:t>
                </a:r>
                <a:r>
                  <a:rPr lang="pl-PL" sz="1400" b="0" i="0" u="none" strike="noStrike" kern="1200" spc="0" baseline="0">
                    <a:solidFill>
                      <a:schemeClr val="tx1"/>
                    </a:solidFill>
                  </a:rPr>
                  <a:t>maxC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>
                    <a:solidFill>
                      <a:schemeClr val="tx1"/>
                    </a:solidFill>
                  </a:rPr>
                  <a:t>(% of control)</a:t>
                </a:r>
              </a:p>
            </c:rich>
          </c:tx>
          <c:layout>
            <c:manualLayout>
              <c:xMode val="edge"/>
              <c:yMode val="edge"/>
              <c:x val="1.9367751311641822E-2"/>
              <c:y val="0.2355057690540254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  <c:spPr>
        <a:ln>
          <a:solidFill>
            <a:schemeClr val="bg1"/>
          </a:solidFill>
        </a:ln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310889763975483"/>
          <c:y val="0.13868427079086029"/>
          <c:w val="0.80256922447300127"/>
          <c:h val="0.5676672487428829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B0F0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[1]VmaxC!$P$48:$P$52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5.8593997588666875</c:v>
                  </c:pt>
                  <c:pt idx="2">
                    <c:v>21.022947704919563</c:v>
                  </c:pt>
                  <c:pt idx="3">
                    <c:v>11.362171900629525</c:v>
                  </c:pt>
                  <c:pt idx="4">
                    <c:v>16.123606496733668</c:v>
                  </c:pt>
                </c:numCache>
              </c:numRef>
            </c:plus>
            <c:minus>
              <c:numRef>
                <c:f>[1]VmaxC!$P$48:$P$52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5.8593997588666875</c:v>
                  </c:pt>
                  <c:pt idx="2">
                    <c:v>21.022947704919563</c:v>
                  </c:pt>
                  <c:pt idx="3">
                    <c:v>11.362171900629525</c:v>
                  </c:pt>
                  <c:pt idx="4">
                    <c:v>16.123606496733668</c:v>
                  </c:pt>
                </c:numCache>
              </c:numRef>
            </c:minus>
          </c:errBars>
          <c:cat>
            <c:strRef>
              <c:f>[1]VmaxC!$N$48:$N$52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[1]VmaxC!$O$48:$O$52</c:f>
              <c:numCache>
                <c:formatCode>General</c:formatCode>
                <c:ptCount val="5"/>
                <c:pt idx="0">
                  <c:v>100</c:v>
                </c:pt>
                <c:pt idx="1">
                  <c:v>102.48647856834437</c:v>
                </c:pt>
                <c:pt idx="2">
                  <c:v>93.949833748134211</c:v>
                </c:pt>
                <c:pt idx="3">
                  <c:v>102.05395333013426</c:v>
                </c:pt>
                <c:pt idx="4">
                  <c:v>96.591890829046505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B5-41AA-9C5E-C3D903326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 i="0" u="none" strike="noStrike" kern="1200" baseline="0">
                    <a:solidFill>
                      <a:schemeClr val="tx1"/>
                    </a:solidFill>
                  </a:rPr>
                  <a:t>Concentration of polyethylene (130nm) [µg/ml]</a:t>
                </a:r>
              </a:p>
            </c:rich>
          </c:tx>
          <c:layout>
            <c:manualLayout>
              <c:xMode val="edge"/>
              <c:yMode val="edge"/>
              <c:x val="0.34081583912667213"/>
              <c:y val="0.8809502652348167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spc="0" baseline="0">
                    <a:solidFill>
                      <a:schemeClr val="tx1"/>
                    </a:solidFill>
                  </a:rPr>
                  <a:t>V</a:t>
                </a:r>
                <a:r>
                  <a:rPr lang="pl-PL" sz="1400" b="0" i="0" u="none" strike="noStrike" kern="1200" spc="0" baseline="0">
                    <a:solidFill>
                      <a:schemeClr val="tx1"/>
                    </a:solidFill>
                  </a:rPr>
                  <a:t>maxC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>
                    <a:solidFill>
                      <a:schemeClr val="tx1"/>
                    </a:solidFill>
                  </a:rPr>
                  <a:t>(% of control)</a:t>
                </a:r>
              </a:p>
            </c:rich>
          </c:tx>
          <c:layout>
            <c:manualLayout>
              <c:xMode val="edge"/>
              <c:yMode val="edge"/>
              <c:x val="1.9367751311641822E-2"/>
              <c:y val="0.2355057690540254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  <c:spPr>
        <a:ln>
          <a:solidFill>
            <a:schemeClr val="bg1"/>
          </a:solidFill>
        </a:ln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74506211005271"/>
          <c:y val="0.17710972357815416"/>
          <c:w val="0.80256922447300127"/>
          <c:h val="0.5676672487428829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70C0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[1]Amax!$P$48:$P$52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5.4463856970105109</c:v>
                  </c:pt>
                  <c:pt idx="2">
                    <c:v>5.2478216000387263</c:v>
                  </c:pt>
                  <c:pt idx="3">
                    <c:v>5.3514326827336696</c:v>
                  </c:pt>
                  <c:pt idx="4">
                    <c:v>15.86352041364459</c:v>
                  </c:pt>
                </c:numCache>
              </c:numRef>
            </c:plus>
            <c:minus>
              <c:numRef>
                <c:f>[1]Amax!$P$48:$P$52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5.4463856970105109</c:v>
                  </c:pt>
                  <c:pt idx="2">
                    <c:v>5.2478216000387263</c:v>
                  </c:pt>
                  <c:pt idx="3">
                    <c:v>5.3514326827336696</c:v>
                  </c:pt>
                  <c:pt idx="4">
                    <c:v>15.86352041364459</c:v>
                  </c:pt>
                </c:numCache>
              </c:numRef>
            </c:minus>
          </c:errBars>
          <c:cat>
            <c:strRef>
              <c:f>AmaxPE100!$N$48:$N$52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0,5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AmaxPE100!$O$48:$O$52</c:f>
              <c:numCache>
                <c:formatCode>0.00</c:formatCode>
                <c:ptCount val="5"/>
                <c:pt idx="0" formatCode="General">
                  <c:v>100</c:v>
                </c:pt>
                <c:pt idx="1">
                  <c:v>109.33157853888444</c:v>
                </c:pt>
                <c:pt idx="2">
                  <c:v>111.26267600297975</c:v>
                </c:pt>
                <c:pt idx="3">
                  <c:v>105.74461525427814</c:v>
                </c:pt>
                <c:pt idx="4">
                  <c:v>96.635219425954119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8D-470C-B687-96249A130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397494576"/>
        <c:axId val="397494936"/>
      </c:barChart>
      <c:catAx>
        <c:axId val="397494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 i="0" u="none" strike="noStrike" kern="1200" baseline="0">
                    <a:solidFill>
                      <a:schemeClr val="tx1"/>
                    </a:solidFill>
                  </a:rPr>
                  <a:t>Concentration of polyethylene (130nm) [µg/ml]</a:t>
                </a:r>
              </a:p>
            </c:rich>
          </c:tx>
          <c:layout>
            <c:manualLayout>
              <c:xMode val="edge"/>
              <c:yMode val="edge"/>
              <c:x val="0.34081583912667213"/>
              <c:y val="0.8809502652348167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out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936"/>
        <c:crosses val="autoZero"/>
        <c:auto val="1"/>
        <c:lblAlgn val="ctr"/>
        <c:lblOffset val="100"/>
        <c:noMultiLvlLbl val="0"/>
      </c:catAx>
      <c:valAx>
        <c:axId val="397494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0" i="0" u="none" strike="noStrike" kern="1200" spc="0" baseline="0">
                    <a:solidFill>
                      <a:schemeClr val="tx1"/>
                    </a:solidFill>
                  </a:rPr>
                  <a:t>A</a:t>
                </a:r>
                <a:r>
                  <a:rPr lang="pl-PL" sz="1400" b="0" i="0" u="none" strike="noStrike" kern="1200" spc="0" baseline="0">
                    <a:solidFill>
                      <a:schemeClr val="tx1"/>
                    </a:solidFill>
                  </a:rPr>
                  <a:t>max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>
                    <a:solidFill>
                      <a:schemeClr val="tx1"/>
                    </a:solidFill>
                  </a:rPr>
                  <a:t>(% of control)</a:t>
                </a:r>
              </a:p>
            </c:rich>
          </c:tx>
          <c:layout>
            <c:manualLayout>
              <c:xMode val="edge"/>
              <c:yMode val="edge"/>
              <c:x val="1.9367751311641822E-2"/>
              <c:y val="0.2355057690540254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97494576"/>
        <c:crosses val="autoZero"/>
        <c:crossBetween val="between"/>
      </c:valAx>
      <c:spPr>
        <a:ln>
          <a:solidFill>
            <a:schemeClr val="bg1"/>
          </a:solidFill>
        </a:ln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 sz="140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423833</xdr:colOff>
      <xdr:row>17</xdr:row>
      <xdr:rowOff>135336</xdr:rowOff>
    </xdr:from>
    <xdr:to>
      <xdr:col>24</xdr:col>
      <xdr:colOff>522368</xdr:colOff>
      <xdr:row>46</xdr:row>
      <xdr:rowOff>9411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D82822ED-F521-4174-9DC9-CD93A72251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423833</xdr:colOff>
      <xdr:row>17</xdr:row>
      <xdr:rowOff>135336</xdr:rowOff>
    </xdr:from>
    <xdr:to>
      <xdr:col>24</xdr:col>
      <xdr:colOff>522368</xdr:colOff>
      <xdr:row>46</xdr:row>
      <xdr:rowOff>9411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7661D28A-7022-4546-B10F-461D2DF41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414987</xdr:colOff>
      <xdr:row>42</xdr:row>
      <xdr:rowOff>160987</xdr:rowOff>
    </xdr:from>
    <xdr:to>
      <xdr:col>22</xdr:col>
      <xdr:colOff>53662</xdr:colOff>
      <xdr:row>60</xdr:row>
      <xdr:rowOff>52411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BCB0B33D-FBCE-438F-8B00-33686AF7DF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31277</xdr:colOff>
      <xdr:row>40</xdr:row>
      <xdr:rowOff>255895</xdr:rowOff>
    </xdr:from>
    <xdr:to>
      <xdr:col>23</xdr:col>
      <xdr:colOff>161119</xdr:colOff>
      <xdr:row>60</xdr:row>
      <xdr:rowOff>161119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FA4FBF9-55D9-4AD5-B5EC-0DAC92DD4D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136439</xdr:colOff>
      <xdr:row>55</xdr:row>
      <xdr:rowOff>75859</xdr:rowOff>
    </xdr:from>
    <xdr:to>
      <xdr:col>21</xdr:col>
      <xdr:colOff>510426</xdr:colOff>
      <xdr:row>77</xdr:row>
      <xdr:rowOff>23204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66A5CB82-B5EE-418C-8352-AFEE66641D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412336</xdr:colOff>
      <xdr:row>58</xdr:row>
      <xdr:rowOff>102135</xdr:rowOff>
    </xdr:from>
    <xdr:to>
      <xdr:col>22</xdr:col>
      <xdr:colOff>195117</xdr:colOff>
      <xdr:row>80</xdr:row>
      <xdr:rowOff>49480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EA50EB53-C711-463F-B1A0-E9F89BB187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590038</xdr:colOff>
      <xdr:row>58</xdr:row>
      <xdr:rowOff>1605</xdr:rowOff>
    </xdr:from>
    <xdr:to>
      <xdr:col>22</xdr:col>
      <xdr:colOff>372817</xdr:colOff>
      <xdr:row>79</xdr:row>
      <xdr:rowOff>130378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1C089CA5-E06A-4A48-89D1-D2B005EB33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kumenty/A%20DOKTORAT/LABOLATORIUM/Polimeryzacja%20fibrynogenu/PE130/30.05_PE130_Fg_Zestawienie_wynik&#243;w_Polimeryzacja%20Fg.xlsx" TargetMode="External"/><Relationship Id="rId2" Type="http://schemas.openxmlformats.org/officeDocument/2006/relationships/externalLinkPath" Target="file:///C:\Dokumenty\A%20DOKTORAT\LABOLATORIUM\Polimeryzacja%20fibrynogenu\PE130\30.05_PE130_Fg_Zestawienie_wynik&#243;w_Polimeryzacja%20Fg.xlsx" TargetMode="External"/><Relationship Id="rId1" Type="http://schemas.openxmlformats.org/officeDocument/2006/relationships/externalLinkPath" Target="/Dokumenty/A%20DOKTORAT/LABOLATORIUM/Polimeryzacja%20fibrynogenu/PE130/30.05_PE130_Fg_Zestawienie_wynik&#243;w_Polimeryzacja%20Fg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kumenty/A%20DOKTORAT/LABOLATORIUM/Polimeryzacja%20fibrynogenu/PE50/(8.01)%20Zestawienie_wynik&#243;w_PE50_Fg_%20Polimeryzacja_Fg.xlsx" TargetMode="External"/><Relationship Id="rId2" Type="http://schemas.openxmlformats.org/officeDocument/2006/relationships/externalLinkPath" Target="file:///C:\Dokumenty\A%20DOKTORAT\LABOLATORIUM\Polimeryzacja%20fibrynogenu\PE50\(8.01)%20Zestawienie_wynik&#243;w_PE50_Fg_%20Polimeryzacja_Fg.xlsx" TargetMode="External"/><Relationship Id="rId1" Type="http://schemas.openxmlformats.org/officeDocument/2006/relationships/externalLinkPath" Target="/Dokumenty/A%20DOKTORAT/LABOLATORIUM/Polimeryzacja%20fibrynogenu/PE50/(8.01)%20Zestawienie_wynik&#243;w_PE50_Fg_%20Polimeryzacja_F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ROWE DANE"/>
      <sheetName val="VmaxC"/>
      <sheetName val="Amax"/>
      <sheetName val="Time to max"/>
    </sheetNames>
    <sheetDataSet>
      <sheetData sheetId="0"/>
      <sheetData sheetId="1">
        <row r="48">
          <cell r="N48" t="str">
            <v>Control</v>
          </cell>
          <cell r="O48">
            <v>100</v>
          </cell>
          <cell r="P48">
            <v>0</v>
          </cell>
        </row>
        <row r="49">
          <cell r="N49" t="str">
            <v>0.05</v>
          </cell>
          <cell r="O49">
            <v>102.48647856834437</v>
          </cell>
          <cell r="P49">
            <v>5.8593997588666875</v>
          </cell>
        </row>
        <row r="50">
          <cell r="N50" t="str">
            <v>0.5</v>
          </cell>
          <cell r="O50">
            <v>93.949833748134211</v>
          </cell>
          <cell r="P50">
            <v>21.022947704919563</v>
          </cell>
        </row>
        <row r="51">
          <cell r="N51">
            <v>5</v>
          </cell>
          <cell r="O51">
            <v>102.05395333013426</v>
          </cell>
          <cell r="P51">
            <v>11.362171900629525</v>
          </cell>
        </row>
        <row r="52">
          <cell r="N52">
            <v>50</v>
          </cell>
          <cell r="O52">
            <v>96.591890829046505</v>
          </cell>
          <cell r="P52">
            <v>16.123606496733668</v>
          </cell>
        </row>
      </sheetData>
      <sheetData sheetId="2">
        <row r="48">
          <cell r="N48" t="str">
            <v>Control</v>
          </cell>
          <cell r="P48">
            <v>0</v>
          </cell>
        </row>
        <row r="49">
          <cell r="P49">
            <v>5.4463856970105109</v>
          </cell>
        </row>
        <row r="50">
          <cell r="P50">
            <v>5.2478216000387263</v>
          </cell>
        </row>
        <row r="51">
          <cell r="P51">
            <v>5.3514326827336696</v>
          </cell>
        </row>
        <row r="52">
          <cell r="P52">
            <v>15.86352041364459</v>
          </cell>
        </row>
      </sheetData>
      <sheetData sheetId="3">
        <row r="48">
          <cell r="N48" t="str">
            <v>Control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ROWE DANE"/>
      <sheetName val="VmaxC"/>
      <sheetName val="Amax"/>
      <sheetName val="Time to Amax"/>
    </sheetNames>
    <sheetDataSet>
      <sheetData sheetId="0"/>
      <sheetData sheetId="1">
        <row r="33">
          <cell r="N33" t="str">
            <v>Control</v>
          </cell>
          <cell r="O33">
            <v>100</v>
          </cell>
          <cell r="P33">
            <v>0</v>
          </cell>
        </row>
        <row r="34">
          <cell r="N34" t="str">
            <v>0.05</v>
          </cell>
          <cell r="O34">
            <v>91.284044793098857</v>
          </cell>
          <cell r="P34">
            <v>8.6919159696286616</v>
          </cell>
        </row>
        <row r="35">
          <cell r="N35" t="str">
            <v>0.5</v>
          </cell>
          <cell r="O35">
            <v>82.491989317483387</v>
          </cell>
          <cell r="P35">
            <v>16.378879630730854</v>
          </cell>
        </row>
        <row r="36">
          <cell r="N36">
            <v>5</v>
          </cell>
          <cell r="O36">
            <v>76.144293960956205</v>
          </cell>
          <cell r="P36">
            <v>19.256127485205475</v>
          </cell>
        </row>
        <row r="37">
          <cell r="N37">
            <v>50</v>
          </cell>
          <cell r="O37">
            <v>24.716493523356082</v>
          </cell>
          <cell r="P37">
            <v>8.3375127317094151</v>
          </cell>
        </row>
      </sheetData>
      <sheetData sheetId="2">
        <row r="33">
          <cell r="N33" t="str">
            <v>Control</v>
          </cell>
          <cell r="O33">
            <v>100</v>
          </cell>
          <cell r="P33">
            <v>0</v>
          </cell>
        </row>
        <row r="34">
          <cell r="N34" t="str">
            <v>0.05</v>
          </cell>
          <cell r="O34">
            <v>98.615840536868731</v>
          </cell>
          <cell r="P34">
            <v>9.408644919265134</v>
          </cell>
        </row>
        <row r="35">
          <cell r="N35" t="str">
            <v>0.5</v>
          </cell>
          <cell r="O35">
            <v>96.283289675149305</v>
          </cell>
          <cell r="P35">
            <v>10.439439207752628</v>
          </cell>
        </row>
        <row r="36">
          <cell r="N36">
            <v>5</v>
          </cell>
          <cell r="O36">
            <v>95.826054852833295</v>
          </cell>
          <cell r="P36">
            <v>8.5641457458689292</v>
          </cell>
        </row>
        <row r="37">
          <cell r="N37">
            <v>50</v>
          </cell>
          <cell r="O37">
            <v>68.829522700613055</v>
          </cell>
          <cell r="P37">
            <v>11.428221964810282</v>
          </cell>
        </row>
      </sheetData>
      <sheetData sheetId="3">
        <row r="33">
          <cell r="N33" t="str">
            <v>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375F3-FF04-47B4-AD0C-C044C1AE413B}">
  <dimension ref="A1:U48"/>
  <sheetViews>
    <sheetView zoomScale="58" zoomScaleNormal="58" workbookViewId="0">
      <selection activeCell="B16" sqref="B16"/>
    </sheetView>
  </sheetViews>
  <sheetFormatPr defaultRowHeight="14.4" x14ac:dyDescent="0.3"/>
  <cols>
    <col min="5" max="5" width="9.44140625" customWidth="1"/>
    <col min="7" max="7" width="8.6640625" customWidth="1"/>
    <col min="18" max="18" width="12.109375" bestFit="1" customWidth="1"/>
  </cols>
  <sheetData>
    <row r="1" spans="1:21" x14ac:dyDescent="0.3">
      <c r="A1" s="3"/>
      <c r="B1" s="3" t="s">
        <v>23</v>
      </c>
      <c r="C1" s="3" t="s">
        <v>1</v>
      </c>
      <c r="D1" s="3"/>
      <c r="E1" s="3"/>
      <c r="F1" s="3"/>
      <c r="G1" s="3"/>
      <c r="H1" s="7" t="s">
        <v>23</v>
      </c>
      <c r="I1" s="7" t="s">
        <v>1</v>
      </c>
      <c r="J1" s="3"/>
      <c r="O1" s="3"/>
      <c r="P1" s="7"/>
      <c r="Q1" s="7"/>
      <c r="R1" s="3"/>
      <c r="S1" s="3"/>
      <c r="T1" s="13"/>
      <c r="U1" s="3"/>
    </row>
    <row r="2" spans="1:21" x14ac:dyDescent="0.3">
      <c r="A2" s="7" t="s">
        <v>3</v>
      </c>
      <c r="B2" s="3">
        <v>100</v>
      </c>
      <c r="C2" s="3">
        <v>0</v>
      </c>
      <c r="D2" s="3"/>
      <c r="E2" s="3"/>
      <c r="F2" s="3"/>
      <c r="G2" s="7" t="s">
        <v>3</v>
      </c>
      <c r="H2" s="3">
        <v>100</v>
      </c>
      <c r="I2" s="3">
        <v>0</v>
      </c>
      <c r="J2" s="7"/>
      <c r="O2" s="7"/>
      <c r="P2" s="3"/>
      <c r="Q2" s="3"/>
      <c r="R2" s="7"/>
      <c r="T2" s="3"/>
      <c r="U2" s="3"/>
    </row>
    <row r="3" spans="1:21" x14ac:dyDescent="0.3">
      <c r="A3" s="7" t="s">
        <v>4</v>
      </c>
      <c r="B3" s="15">
        <v>91.284044793098857</v>
      </c>
      <c r="C3" s="3">
        <v>8.6919159696286616</v>
      </c>
      <c r="D3" s="3"/>
      <c r="E3" s="3"/>
      <c r="F3" s="3"/>
      <c r="G3" s="7" t="s">
        <v>4</v>
      </c>
      <c r="H3" s="15">
        <v>102.48647856834437</v>
      </c>
      <c r="I3" s="3">
        <v>5.8593997588666875</v>
      </c>
      <c r="J3" s="37"/>
      <c r="O3" s="7"/>
      <c r="P3" s="15"/>
      <c r="Q3" s="3"/>
      <c r="R3" s="42"/>
      <c r="U3" s="3"/>
    </row>
    <row r="4" spans="1:21" x14ac:dyDescent="0.3">
      <c r="A4" s="7" t="s">
        <v>5</v>
      </c>
      <c r="B4" s="15">
        <v>82.491989317483387</v>
      </c>
      <c r="C4" s="3">
        <v>16.378879630730854</v>
      </c>
      <c r="D4" s="16"/>
      <c r="E4" s="3"/>
      <c r="F4" s="3"/>
      <c r="G4" s="7" t="s">
        <v>5</v>
      </c>
      <c r="H4" s="15">
        <v>93.949833748134211</v>
      </c>
      <c r="I4" s="3">
        <v>21.022947704919563</v>
      </c>
      <c r="J4" s="37"/>
      <c r="O4" s="7"/>
      <c r="P4" s="15"/>
      <c r="Q4" s="3"/>
      <c r="R4" s="43"/>
      <c r="U4" s="3"/>
    </row>
    <row r="5" spans="1:21" x14ac:dyDescent="0.3">
      <c r="A5" s="7">
        <v>5</v>
      </c>
      <c r="B5" s="15">
        <v>76.144293960956205</v>
      </c>
      <c r="C5" s="3">
        <v>19.256127485205475</v>
      </c>
      <c r="D5" s="16"/>
      <c r="E5" s="3"/>
      <c r="F5" s="3"/>
      <c r="G5" s="7">
        <v>5</v>
      </c>
      <c r="H5" s="15">
        <v>102.05395333013426</v>
      </c>
      <c r="I5" s="3">
        <v>11.362171900629525</v>
      </c>
      <c r="J5" s="37"/>
      <c r="O5" s="7"/>
      <c r="P5" s="15"/>
      <c r="Q5" s="3"/>
      <c r="R5" s="43"/>
      <c r="U5" s="3"/>
    </row>
    <row r="6" spans="1:21" x14ac:dyDescent="0.3">
      <c r="A6" s="7">
        <v>50</v>
      </c>
      <c r="B6" s="15">
        <v>24.716493523356082</v>
      </c>
      <c r="C6" s="3">
        <v>8.3375127317094151</v>
      </c>
      <c r="D6" s="16"/>
      <c r="E6" s="3"/>
      <c r="F6" s="3"/>
      <c r="G6" s="7">
        <v>50</v>
      </c>
      <c r="H6" s="15">
        <v>96.591890829046505</v>
      </c>
      <c r="I6" s="3">
        <v>16.123606496733668</v>
      </c>
      <c r="J6" s="37"/>
      <c r="O6" s="7"/>
      <c r="P6" s="15"/>
      <c r="Q6" s="3"/>
      <c r="R6" s="43"/>
      <c r="U6" s="3"/>
    </row>
    <row r="7" spans="1:21" x14ac:dyDescent="0.3">
      <c r="A7" s="3"/>
      <c r="B7" s="15"/>
      <c r="C7" s="3"/>
      <c r="D7" s="3"/>
      <c r="E7" s="3"/>
      <c r="F7" s="3"/>
      <c r="G7" s="3"/>
      <c r="H7" s="3"/>
      <c r="I7" s="3"/>
      <c r="J7" s="3"/>
      <c r="O7" s="3"/>
      <c r="P7" s="3"/>
      <c r="Q7" s="3"/>
      <c r="R7" s="3"/>
      <c r="U7" s="3"/>
    </row>
    <row r="8" spans="1:21" ht="18" x14ac:dyDescent="0.35">
      <c r="A8" s="35" t="s">
        <v>6</v>
      </c>
      <c r="B8" s="3"/>
      <c r="C8" s="3"/>
      <c r="D8" s="3"/>
      <c r="G8" s="35" t="s">
        <v>6</v>
      </c>
      <c r="H8" s="3"/>
      <c r="I8" s="3"/>
      <c r="J8" s="3"/>
      <c r="O8" s="17"/>
      <c r="P8" s="3"/>
      <c r="Q8" s="3"/>
      <c r="R8" s="3"/>
      <c r="U8" s="3"/>
    </row>
    <row r="9" spans="1:21" x14ac:dyDescent="0.3">
      <c r="A9" s="3"/>
      <c r="B9" s="7"/>
      <c r="C9" s="3"/>
      <c r="D9" s="3"/>
      <c r="E9" s="3"/>
      <c r="F9" s="3"/>
      <c r="G9" s="3"/>
      <c r="H9" s="22"/>
      <c r="P9" s="22"/>
    </row>
    <row r="10" spans="1:21" x14ac:dyDescent="0.3">
      <c r="A10" s="3"/>
      <c r="E10" s="7"/>
      <c r="F10" s="7"/>
      <c r="G10" s="7"/>
      <c r="K10" s="22"/>
      <c r="L10" s="22"/>
      <c r="M10" s="22"/>
      <c r="N10" s="22"/>
      <c r="O10" s="22"/>
    </row>
    <row r="11" spans="1:21" x14ac:dyDescent="0.3">
      <c r="A11" s="3"/>
      <c r="B11" s="3"/>
      <c r="C11" s="3"/>
      <c r="D11" s="3"/>
      <c r="E11" s="3"/>
      <c r="F11" s="3"/>
      <c r="G11" s="3"/>
      <c r="H11" s="3"/>
    </row>
    <row r="12" spans="1:21" x14ac:dyDescent="0.3">
      <c r="A12" s="3"/>
      <c r="B12" s="3"/>
      <c r="C12" s="3"/>
      <c r="D12" s="3"/>
      <c r="E12" s="3"/>
      <c r="F12" s="3"/>
      <c r="G12" s="3"/>
      <c r="H12" s="3"/>
    </row>
    <row r="13" spans="1:21" ht="15.6" x14ac:dyDescent="0.3">
      <c r="A13" s="3"/>
      <c r="B13" s="3"/>
      <c r="C13" s="3" t="s">
        <v>3</v>
      </c>
      <c r="D13" s="34" t="s">
        <v>7</v>
      </c>
      <c r="E13" s="3"/>
      <c r="G13" s="3"/>
      <c r="H13" s="34" t="s">
        <v>24</v>
      </c>
      <c r="P13" s="34"/>
    </row>
    <row r="14" spans="1:21" ht="15.6" x14ac:dyDescent="0.3">
      <c r="A14" s="3"/>
      <c r="D14" s="34" t="s">
        <v>4</v>
      </c>
      <c r="E14" s="34" t="s">
        <v>5</v>
      </c>
      <c r="F14" s="34">
        <v>5</v>
      </c>
      <c r="G14" s="34">
        <v>50</v>
      </c>
      <c r="H14" s="34" t="s">
        <v>4</v>
      </c>
      <c r="I14" s="34" t="s">
        <v>5</v>
      </c>
      <c r="J14" s="34">
        <v>5</v>
      </c>
      <c r="K14" s="34">
        <v>50</v>
      </c>
      <c r="O14" s="3"/>
      <c r="P14" s="34"/>
      <c r="Q14" s="34"/>
      <c r="R14" s="34"/>
      <c r="S14" s="34"/>
    </row>
    <row r="15" spans="1:21" ht="15.6" x14ac:dyDescent="0.3">
      <c r="B15" t="s">
        <v>23</v>
      </c>
      <c r="C15" s="33">
        <f>$B2</f>
        <v>100</v>
      </c>
      <c r="D15" s="33">
        <f>$B3</f>
        <v>91.284044793098857</v>
      </c>
      <c r="E15" s="33">
        <f>$B4</f>
        <v>82.491989317483387</v>
      </c>
      <c r="F15" s="33">
        <f>$B5</f>
        <v>76.144293960956205</v>
      </c>
      <c r="G15" s="33">
        <f>$B6</f>
        <v>24.716493523356082</v>
      </c>
      <c r="H15">
        <f>$H3</f>
        <v>102.48647856834437</v>
      </c>
      <c r="I15">
        <f>$H4</f>
        <v>93.949833748134211</v>
      </c>
      <c r="J15">
        <f>$H5</f>
        <v>102.05395333013426</v>
      </c>
      <c r="K15">
        <f>$H6</f>
        <v>96.591890829046505</v>
      </c>
      <c r="O15" s="33"/>
      <c r="P15" s="33"/>
      <c r="Q15" s="33"/>
      <c r="R15" s="33"/>
      <c r="S15" s="44"/>
    </row>
    <row r="16" spans="1:21" ht="15.6" x14ac:dyDescent="0.3">
      <c r="B16" t="s">
        <v>1</v>
      </c>
      <c r="C16" s="32">
        <f>$C2</f>
        <v>0</v>
      </c>
      <c r="D16" s="32">
        <f>$C3</f>
        <v>8.6919159696286616</v>
      </c>
      <c r="E16" s="32">
        <f>$C4</f>
        <v>16.378879630730854</v>
      </c>
      <c r="F16" s="32">
        <f>$C5</f>
        <v>19.256127485205475</v>
      </c>
      <c r="G16" s="32">
        <f>$C6</f>
        <v>8.3375127317094151</v>
      </c>
      <c r="H16" s="7">
        <f>$I3</f>
        <v>5.8593997588666875</v>
      </c>
      <c r="I16" s="7">
        <f>$I4</f>
        <v>21.022947704919563</v>
      </c>
      <c r="J16" s="7">
        <f>$I5</f>
        <v>11.362171900629525</v>
      </c>
      <c r="K16" s="7">
        <f>$I6</f>
        <v>16.123606496733668</v>
      </c>
      <c r="O16" s="32"/>
      <c r="P16" s="32"/>
      <c r="Q16" s="32"/>
      <c r="R16" s="32"/>
      <c r="S16" s="7"/>
    </row>
    <row r="42" spans="1:7" x14ac:dyDescent="0.3">
      <c r="A42" s="3"/>
      <c r="B42" s="3"/>
      <c r="C42" s="3"/>
      <c r="D42" s="3"/>
      <c r="E42" s="3"/>
      <c r="F42" s="3"/>
      <c r="G42" s="3"/>
    </row>
    <row r="43" spans="1:7" x14ac:dyDescent="0.3">
      <c r="A43" s="7"/>
      <c r="B43" s="31"/>
      <c r="C43" s="7"/>
      <c r="D43" s="3"/>
      <c r="E43" s="3"/>
      <c r="F43" s="3"/>
      <c r="G43" s="3"/>
    </row>
    <row r="44" spans="1:7" x14ac:dyDescent="0.3">
      <c r="A44" s="3"/>
      <c r="B44" s="3"/>
      <c r="C44" s="3"/>
      <c r="D44" s="3"/>
      <c r="E44" s="3"/>
      <c r="F44" s="3"/>
      <c r="G44" s="3"/>
    </row>
    <row r="45" spans="1:7" x14ac:dyDescent="0.3">
      <c r="A45" s="3"/>
      <c r="B45" s="3"/>
      <c r="C45" s="3"/>
      <c r="D45" s="3"/>
      <c r="E45" s="3"/>
      <c r="F45" s="3"/>
      <c r="G45" s="3"/>
    </row>
    <row r="46" spans="1:7" x14ac:dyDescent="0.3">
      <c r="A46" s="3"/>
      <c r="B46" s="3"/>
      <c r="C46" s="3"/>
      <c r="D46" s="3"/>
      <c r="E46" s="3"/>
      <c r="F46" s="3"/>
      <c r="G46" s="3"/>
    </row>
    <row r="47" spans="1:7" ht="21" x14ac:dyDescent="0.4">
      <c r="A47" s="30"/>
      <c r="B47" s="3"/>
      <c r="C47" s="3"/>
      <c r="D47" s="3"/>
      <c r="E47" s="3"/>
      <c r="F47" s="3"/>
      <c r="G47" s="3"/>
    </row>
    <row r="48" spans="1:7" x14ac:dyDescent="0.3">
      <c r="A48" t="s">
        <v>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724E-FFFE-4611-A5FC-4EB0C500CE5E}">
  <dimension ref="A1:U47"/>
  <sheetViews>
    <sheetView tabSelected="1" zoomScale="58" zoomScaleNormal="58" workbookViewId="0">
      <selection activeCell="B16" sqref="B16"/>
    </sheetView>
  </sheetViews>
  <sheetFormatPr defaultRowHeight="14.4" x14ac:dyDescent="0.3"/>
  <cols>
    <col min="5" max="5" width="9.44140625" customWidth="1"/>
    <col min="7" max="7" width="8.6640625" customWidth="1"/>
    <col min="18" max="18" width="12.109375" bestFit="1" customWidth="1"/>
  </cols>
  <sheetData>
    <row r="1" spans="1:21" x14ac:dyDescent="0.3">
      <c r="A1" s="3"/>
      <c r="B1" s="3" t="s">
        <v>23</v>
      </c>
      <c r="C1" s="3" t="s">
        <v>1</v>
      </c>
      <c r="D1" s="38"/>
      <c r="E1" s="3"/>
      <c r="F1" s="3"/>
      <c r="G1" s="3"/>
      <c r="H1" s="7" t="s">
        <v>23</v>
      </c>
      <c r="I1" s="7" t="s">
        <v>1</v>
      </c>
      <c r="J1" s="38"/>
      <c r="O1" s="3"/>
      <c r="P1" s="7" t="s">
        <v>0</v>
      </c>
      <c r="Q1" s="7" t="s">
        <v>1</v>
      </c>
      <c r="R1" s="3" t="s">
        <v>2</v>
      </c>
      <c r="S1" s="3"/>
      <c r="T1" s="13"/>
      <c r="U1" s="3"/>
    </row>
    <row r="2" spans="1:21" x14ac:dyDescent="0.3">
      <c r="A2" s="7" t="s">
        <v>3</v>
      </c>
      <c r="B2" s="3">
        <v>100</v>
      </c>
      <c r="C2" s="3">
        <v>0</v>
      </c>
      <c r="D2" s="3"/>
      <c r="E2" s="3"/>
      <c r="F2" s="3"/>
      <c r="G2" s="7" t="s">
        <v>3</v>
      </c>
      <c r="H2" s="3">
        <v>100</v>
      </c>
      <c r="I2" s="3">
        <v>0</v>
      </c>
      <c r="J2" s="38"/>
      <c r="O2" s="7"/>
      <c r="P2" s="3"/>
      <c r="Q2" s="3"/>
      <c r="R2" s="7"/>
      <c r="T2" s="3"/>
      <c r="U2" s="3"/>
    </row>
    <row r="3" spans="1:21" x14ac:dyDescent="0.3">
      <c r="A3" s="7" t="s">
        <v>4</v>
      </c>
      <c r="B3" s="15">
        <v>98.615840536868731</v>
      </c>
      <c r="C3" s="3">
        <v>9.408644919265134</v>
      </c>
      <c r="D3" s="3"/>
      <c r="E3" s="3"/>
      <c r="F3" s="3"/>
      <c r="G3" s="7" t="s">
        <v>4</v>
      </c>
      <c r="H3" s="15">
        <v>111.0473523277068</v>
      </c>
      <c r="I3" s="3">
        <v>5.4463856970105109</v>
      </c>
      <c r="J3" s="39"/>
      <c r="O3" s="7"/>
      <c r="P3" s="15"/>
      <c r="Q3" s="3"/>
      <c r="R3" s="42"/>
      <c r="U3" s="3"/>
    </row>
    <row r="4" spans="1:21" x14ac:dyDescent="0.3">
      <c r="A4" s="7" t="s">
        <v>5</v>
      </c>
      <c r="B4" s="15">
        <v>96.283289675149305</v>
      </c>
      <c r="C4" s="3">
        <v>10.439439207752628</v>
      </c>
      <c r="D4" s="3"/>
      <c r="E4" s="3"/>
      <c r="F4" s="3"/>
      <c r="G4" s="7">
        <v>0.5</v>
      </c>
      <c r="H4" s="15">
        <v>111.26267600297975</v>
      </c>
      <c r="I4" s="3">
        <v>5.2478216000387263</v>
      </c>
      <c r="J4" s="39"/>
      <c r="O4" s="7"/>
      <c r="P4" s="15"/>
      <c r="Q4" s="3"/>
      <c r="R4" s="43"/>
      <c r="U4" s="3"/>
    </row>
    <row r="5" spans="1:21" x14ac:dyDescent="0.3">
      <c r="A5" s="7">
        <v>5</v>
      </c>
      <c r="B5" s="15">
        <v>95.826054852833295</v>
      </c>
      <c r="C5" s="3">
        <v>8.5641457458689292</v>
      </c>
      <c r="D5" s="3"/>
      <c r="E5" s="3"/>
      <c r="F5" s="3"/>
      <c r="G5" s="7">
        <v>5</v>
      </c>
      <c r="H5" s="15">
        <v>106.6733689659079</v>
      </c>
      <c r="I5" s="3">
        <v>5.3514326827336696</v>
      </c>
      <c r="J5" s="39"/>
      <c r="O5" s="7"/>
      <c r="P5" s="15"/>
      <c r="Q5" s="3"/>
      <c r="R5" s="43"/>
      <c r="U5" s="3"/>
    </row>
    <row r="6" spans="1:21" x14ac:dyDescent="0.3">
      <c r="A6" s="7">
        <v>50</v>
      </c>
      <c r="B6" s="15">
        <v>68.829522700613055</v>
      </c>
      <c r="C6" s="3">
        <v>11.428221964810282</v>
      </c>
      <c r="D6" s="18"/>
      <c r="E6" s="3"/>
      <c r="F6" s="3"/>
      <c r="G6" s="7">
        <v>50</v>
      </c>
      <c r="H6" s="15">
        <v>95.543269933487124</v>
      </c>
      <c r="I6" s="3">
        <v>15.86352041364459</v>
      </c>
      <c r="J6" s="40"/>
      <c r="O6" s="7"/>
      <c r="P6" s="15"/>
      <c r="Q6" s="3"/>
      <c r="R6" s="43"/>
      <c r="U6" s="3"/>
    </row>
    <row r="7" spans="1:21" x14ac:dyDescent="0.3">
      <c r="A7" s="3"/>
      <c r="B7" s="3"/>
      <c r="C7" s="3"/>
      <c r="D7" s="3"/>
      <c r="E7" s="3"/>
      <c r="F7" s="3"/>
      <c r="G7" s="3"/>
      <c r="H7" s="3"/>
      <c r="I7" s="3"/>
      <c r="J7" s="3"/>
      <c r="O7" s="3"/>
      <c r="P7" s="3"/>
      <c r="Q7" s="3"/>
      <c r="R7" s="3"/>
      <c r="U7" s="3"/>
    </row>
    <row r="8" spans="1:21" ht="21" x14ac:dyDescent="0.4">
      <c r="A8" s="41" t="s">
        <v>6</v>
      </c>
      <c r="B8" s="3"/>
      <c r="C8" s="3"/>
      <c r="D8" s="3"/>
      <c r="E8" s="3"/>
      <c r="G8" s="36" t="s">
        <v>6</v>
      </c>
      <c r="H8" s="3"/>
      <c r="I8" s="3"/>
      <c r="J8" s="3"/>
      <c r="O8" s="17"/>
      <c r="P8" s="3"/>
      <c r="Q8" s="3"/>
      <c r="R8" s="3"/>
      <c r="U8" s="3"/>
    </row>
    <row r="9" spans="1:21" x14ac:dyDescent="0.3">
      <c r="A9" s="3"/>
      <c r="B9" s="7"/>
      <c r="C9" s="3"/>
      <c r="D9" s="3"/>
      <c r="E9" s="3"/>
      <c r="F9" s="3"/>
      <c r="G9" s="3"/>
      <c r="H9" s="22"/>
      <c r="P9" s="22"/>
    </row>
    <row r="10" spans="1:21" x14ac:dyDescent="0.3">
      <c r="A10" s="3"/>
      <c r="E10" s="7"/>
      <c r="F10" s="7"/>
      <c r="G10" s="7"/>
      <c r="K10" s="22"/>
      <c r="L10" s="22"/>
      <c r="M10" s="22"/>
      <c r="N10" s="22"/>
      <c r="O10" s="22"/>
    </row>
    <row r="11" spans="1:21" x14ac:dyDescent="0.3">
      <c r="A11" s="3"/>
      <c r="B11" s="3"/>
      <c r="C11" s="3"/>
      <c r="D11" s="3"/>
      <c r="E11" s="3"/>
      <c r="F11" s="3"/>
      <c r="G11" s="3"/>
      <c r="H11" s="3"/>
    </row>
    <row r="12" spans="1:21" x14ac:dyDescent="0.3">
      <c r="A12" s="3"/>
      <c r="B12" s="3"/>
      <c r="C12" s="3"/>
      <c r="D12" s="3"/>
      <c r="E12" s="3"/>
      <c r="F12" s="3"/>
      <c r="G12" s="3"/>
      <c r="H12" s="3"/>
    </row>
    <row r="13" spans="1:21" ht="15.6" x14ac:dyDescent="0.3">
      <c r="A13" s="3"/>
      <c r="B13" s="3"/>
      <c r="C13" s="3" t="s">
        <v>3</v>
      </c>
      <c r="D13" s="34" t="s">
        <v>7</v>
      </c>
      <c r="E13" s="3"/>
      <c r="G13" s="3"/>
      <c r="H13" s="34" t="s">
        <v>24</v>
      </c>
      <c r="P13" s="34"/>
    </row>
    <row r="14" spans="1:21" ht="15.6" x14ac:dyDescent="0.3">
      <c r="A14" s="3"/>
      <c r="D14" s="34" t="s">
        <v>4</v>
      </c>
      <c r="E14" s="34" t="s">
        <v>5</v>
      </c>
      <c r="F14" s="34">
        <v>5</v>
      </c>
      <c r="G14" s="34">
        <v>50</v>
      </c>
      <c r="H14" s="34" t="s">
        <v>4</v>
      </c>
      <c r="I14" s="34" t="s">
        <v>5</v>
      </c>
      <c r="J14" s="34">
        <v>5</v>
      </c>
      <c r="K14" s="34">
        <v>50</v>
      </c>
      <c r="O14" s="3"/>
      <c r="P14" s="34"/>
      <c r="Q14" s="34"/>
      <c r="R14" s="34"/>
      <c r="S14" s="34"/>
    </row>
    <row r="15" spans="1:21" ht="15.6" x14ac:dyDescent="0.3">
      <c r="B15" t="s">
        <v>23</v>
      </c>
      <c r="C15" s="33">
        <f>$B2</f>
        <v>100</v>
      </c>
      <c r="D15" s="33">
        <f>$B3</f>
        <v>98.615840536868731</v>
      </c>
      <c r="E15" s="33">
        <f>$B4</f>
        <v>96.283289675149305</v>
      </c>
      <c r="F15" s="33">
        <f>$B5</f>
        <v>95.826054852833295</v>
      </c>
      <c r="G15" s="33">
        <f>$B6</f>
        <v>68.829522700613055</v>
      </c>
      <c r="H15">
        <f>$H3</f>
        <v>111.0473523277068</v>
      </c>
      <c r="I15">
        <f>$H4</f>
        <v>111.26267600297975</v>
      </c>
      <c r="J15">
        <f>$H5</f>
        <v>106.6733689659079</v>
      </c>
      <c r="K15">
        <f>$H6</f>
        <v>95.543269933487124</v>
      </c>
      <c r="O15" s="33"/>
      <c r="P15" s="33"/>
      <c r="Q15" s="33"/>
      <c r="R15" s="33"/>
      <c r="S15" s="44"/>
    </row>
    <row r="16" spans="1:21" ht="15.6" x14ac:dyDescent="0.3">
      <c r="B16" t="s">
        <v>1</v>
      </c>
      <c r="C16" s="32">
        <f>$C2</f>
        <v>0</v>
      </c>
      <c r="D16" s="32">
        <f>$C3</f>
        <v>9.408644919265134</v>
      </c>
      <c r="E16" s="32">
        <f>$C4</f>
        <v>10.439439207752628</v>
      </c>
      <c r="F16" s="32">
        <f>$C5</f>
        <v>8.5641457458689292</v>
      </c>
      <c r="G16" s="32">
        <f>$C6</f>
        <v>11.428221964810282</v>
      </c>
      <c r="H16" s="7">
        <f>$I3</f>
        <v>5.4463856970105109</v>
      </c>
      <c r="I16" s="7">
        <f>$I4</f>
        <v>5.2478216000387263</v>
      </c>
      <c r="J16" s="7">
        <f>$I5</f>
        <v>5.3514326827336696</v>
      </c>
      <c r="K16" s="7">
        <f>$I6</f>
        <v>15.86352041364459</v>
      </c>
      <c r="O16" s="32"/>
      <c r="P16" s="32"/>
      <c r="Q16" s="32"/>
      <c r="R16" s="32"/>
      <c r="S16" s="7"/>
    </row>
    <row r="42" spans="1:7" x14ac:dyDescent="0.3">
      <c r="A42" s="3"/>
      <c r="B42" s="3"/>
      <c r="C42" s="3"/>
      <c r="D42" s="3"/>
      <c r="E42" s="3"/>
      <c r="F42" s="3"/>
      <c r="G42" s="3"/>
    </row>
    <row r="43" spans="1:7" x14ac:dyDescent="0.3">
      <c r="A43" s="7"/>
      <c r="B43" s="31"/>
      <c r="C43" s="7"/>
      <c r="D43" s="3"/>
      <c r="E43" s="3"/>
      <c r="F43" s="3"/>
      <c r="G43" s="3"/>
    </row>
    <row r="44" spans="1:7" x14ac:dyDescent="0.3">
      <c r="A44" s="3"/>
      <c r="B44" s="3"/>
      <c r="C44" s="3"/>
      <c r="D44" s="3"/>
      <c r="E44" s="3"/>
      <c r="F44" s="3"/>
      <c r="G44" s="3"/>
    </row>
    <row r="45" spans="1:7" x14ac:dyDescent="0.3">
      <c r="A45" s="3"/>
      <c r="B45" s="3"/>
      <c r="C45" s="3"/>
      <c r="D45" s="3"/>
      <c r="E45" s="3"/>
      <c r="F45" s="3"/>
      <c r="G45" s="3"/>
    </row>
    <row r="46" spans="1:7" x14ac:dyDescent="0.3">
      <c r="A46" s="3"/>
      <c r="B46" s="3"/>
      <c r="C46" s="3"/>
      <c r="D46" s="3"/>
      <c r="E46" s="3"/>
      <c r="F46" s="3"/>
      <c r="G46" s="3"/>
    </row>
    <row r="47" spans="1:7" ht="21" x14ac:dyDescent="0.4">
      <c r="A47" s="30"/>
      <c r="B47" s="3"/>
      <c r="C47" s="3"/>
      <c r="D47" s="3"/>
      <c r="E47" s="3"/>
      <c r="F47" s="3"/>
      <c r="G47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14482-80D7-4854-AB02-BC8E1AB6E18E}">
  <dimension ref="A1:H140"/>
  <sheetViews>
    <sheetView workbookViewId="0">
      <selection activeCell="L16" sqref="L16"/>
    </sheetView>
  </sheetViews>
  <sheetFormatPr defaultRowHeight="14.4" x14ac:dyDescent="0.3"/>
  <sheetData>
    <row r="1" spans="1:8" x14ac:dyDescent="0.3">
      <c r="A1" t="s">
        <v>25</v>
      </c>
    </row>
    <row r="2" spans="1:8" x14ac:dyDescent="0.3">
      <c r="A2" t="s">
        <v>26</v>
      </c>
    </row>
    <row r="3" spans="1:8" x14ac:dyDescent="0.3">
      <c r="A3" t="s">
        <v>66</v>
      </c>
    </row>
    <row r="4" spans="1:8" x14ac:dyDescent="0.3">
      <c r="A4" t="s">
        <v>28</v>
      </c>
    </row>
    <row r="5" spans="1:8" x14ac:dyDescent="0.3">
      <c r="A5" t="s">
        <v>67</v>
      </c>
    </row>
    <row r="6" spans="1:8" x14ac:dyDescent="0.3">
      <c r="A6" t="s">
        <v>68</v>
      </c>
    </row>
    <row r="7" spans="1:8" x14ac:dyDescent="0.3">
      <c r="A7" t="s">
        <v>69</v>
      </c>
    </row>
    <row r="8" spans="1:8" x14ac:dyDescent="0.3">
      <c r="A8" t="s">
        <v>31</v>
      </c>
      <c r="D8" t="s">
        <v>32</v>
      </c>
    </row>
    <row r="10" spans="1:8" x14ac:dyDescent="0.3">
      <c r="E10" s="64" t="s">
        <v>51</v>
      </c>
    </row>
    <row r="11" spans="1:8" ht="115.8" thickBot="1" x14ac:dyDescent="0.35">
      <c r="A11" s="45" t="s">
        <v>33</v>
      </c>
      <c r="B11" s="46" t="s">
        <v>34</v>
      </c>
      <c r="C11" s="47" t="s">
        <v>35</v>
      </c>
      <c r="D11" s="45" t="s">
        <v>36</v>
      </c>
      <c r="E11" s="48" t="s">
        <v>39</v>
      </c>
      <c r="F11" s="46" t="s">
        <v>37</v>
      </c>
      <c r="G11" s="46" t="s">
        <v>38</v>
      </c>
      <c r="H11" s="73" t="s">
        <v>44</v>
      </c>
    </row>
    <row r="12" spans="1:8" x14ac:dyDescent="0.3">
      <c r="A12" s="49"/>
      <c r="B12" s="50"/>
      <c r="C12" s="51" t="s">
        <v>40</v>
      </c>
      <c r="D12" s="49" t="s">
        <v>41</v>
      </c>
      <c r="E12" s="53"/>
      <c r="F12" s="52"/>
      <c r="G12" s="52"/>
      <c r="H12" s="74"/>
    </row>
    <row r="13" spans="1:8" x14ac:dyDescent="0.3">
      <c r="A13" s="54" t="s">
        <v>18</v>
      </c>
      <c r="B13" s="55">
        <v>1</v>
      </c>
      <c r="C13" s="56" t="s">
        <v>3</v>
      </c>
      <c r="D13" s="54">
        <v>0.34100000000000003</v>
      </c>
      <c r="E13" s="71">
        <v>0.46899999999999997</v>
      </c>
      <c r="F13" s="9">
        <v>1.294</v>
      </c>
      <c r="G13" s="9">
        <v>0.33</v>
      </c>
      <c r="H13" s="75">
        <f>F13-G13</f>
        <v>0.96399999999999997</v>
      </c>
    </row>
    <row r="14" spans="1:8" x14ac:dyDescent="0.3">
      <c r="A14" s="54" t="s">
        <v>18</v>
      </c>
      <c r="B14" s="55">
        <v>2</v>
      </c>
      <c r="C14" s="56" t="s">
        <v>3</v>
      </c>
      <c r="D14" s="54">
        <v>0.33</v>
      </c>
      <c r="E14" s="71">
        <v>0.53800000000000003</v>
      </c>
      <c r="F14" s="9">
        <v>1.3480000000000001</v>
      </c>
      <c r="G14" s="9">
        <v>0.33</v>
      </c>
      <c r="H14" s="75">
        <f t="shared" ref="H14:H22" si="0">F14-G14</f>
        <v>1.018</v>
      </c>
    </row>
    <row r="15" spans="1:8" x14ac:dyDescent="0.3">
      <c r="A15" s="54" t="s">
        <v>18</v>
      </c>
      <c r="B15" s="55">
        <v>3</v>
      </c>
      <c r="C15" s="56" t="s">
        <v>4</v>
      </c>
      <c r="D15" s="54">
        <v>0.318</v>
      </c>
      <c r="E15" s="71">
        <v>0.42199999999999999</v>
      </c>
      <c r="F15" s="9">
        <v>1.171</v>
      </c>
      <c r="G15" s="9">
        <v>0.318</v>
      </c>
      <c r="H15" s="75">
        <f t="shared" si="0"/>
        <v>0.85299999999999998</v>
      </c>
    </row>
    <row r="16" spans="1:8" x14ac:dyDescent="0.3">
      <c r="A16" s="54" t="s">
        <v>18</v>
      </c>
      <c r="B16" s="55">
        <v>4</v>
      </c>
      <c r="C16" s="56" t="s">
        <v>86</v>
      </c>
      <c r="D16" s="54">
        <v>0.34200000000000003</v>
      </c>
      <c r="E16" s="71">
        <v>0.443</v>
      </c>
      <c r="F16" s="9">
        <v>1.26</v>
      </c>
      <c r="G16" s="9">
        <v>0.33300000000000002</v>
      </c>
      <c r="H16" s="75">
        <f t="shared" si="0"/>
        <v>0.92700000000000005</v>
      </c>
    </row>
    <row r="17" spans="1:8" x14ac:dyDescent="0.3">
      <c r="A17" s="54" t="s">
        <v>18</v>
      </c>
      <c r="B17" s="55">
        <v>5</v>
      </c>
      <c r="C17" s="56" t="s">
        <v>5</v>
      </c>
      <c r="D17" s="54">
        <v>0.33500000000000002</v>
      </c>
      <c r="E17" s="71">
        <v>0.35099999999999998</v>
      </c>
      <c r="F17" s="9">
        <v>1.1850000000000001</v>
      </c>
      <c r="G17" s="9">
        <v>0.32600000000000001</v>
      </c>
      <c r="H17" s="75">
        <f t="shared" si="0"/>
        <v>0.85899999999999999</v>
      </c>
    </row>
    <row r="18" spans="1:8" x14ac:dyDescent="0.3">
      <c r="A18" s="54" t="s">
        <v>18</v>
      </c>
      <c r="B18" s="55">
        <v>6</v>
      </c>
      <c r="C18" s="56" t="s">
        <v>5</v>
      </c>
      <c r="D18" s="54">
        <v>0.34899999999999998</v>
      </c>
      <c r="E18" s="71">
        <v>0.34499999999999997</v>
      </c>
      <c r="F18" s="9">
        <v>1.286</v>
      </c>
      <c r="G18" s="9">
        <v>0.34899999999999998</v>
      </c>
      <c r="H18" s="75">
        <f t="shared" si="0"/>
        <v>0.93700000000000006</v>
      </c>
    </row>
    <row r="19" spans="1:8" x14ac:dyDescent="0.3">
      <c r="A19" s="54" t="s">
        <v>18</v>
      </c>
      <c r="B19" s="55">
        <v>7</v>
      </c>
      <c r="C19" s="56">
        <v>5</v>
      </c>
      <c r="D19" s="54">
        <v>0.34599999999999997</v>
      </c>
      <c r="E19" s="71">
        <v>0.46300000000000002</v>
      </c>
      <c r="F19" s="9">
        <v>1.296</v>
      </c>
      <c r="G19" s="9">
        <v>0.34599999999999997</v>
      </c>
      <c r="H19" s="75">
        <f t="shared" si="0"/>
        <v>0.95000000000000007</v>
      </c>
    </row>
    <row r="20" spans="1:8" x14ac:dyDescent="0.3">
      <c r="A20" s="54" t="s">
        <v>18</v>
      </c>
      <c r="B20" s="55">
        <v>8</v>
      </c>
      <c r="C20" s="56">
        <v>5</v>
      </c>
      <c r="D20" s="54">
        <v>0.33800000000000002</v>
      </c>
      <c r="E20" s="71">
        <v>0.49199999999999999</v>
      </c>
      <c r="F20" s="9">
        <v>1.218</v>
      </c>
      <c r="G20" s="9">
        <v>0.33500000000000002</v>
      </c>
      <c r="H20" s="75">
        <f t="shared" si="0"/>
        <v>0.88300000000000001</v>
      </c>
    </row>
    <row r="21" spans="1:8" x14ac:dyDescent="0.3">
      <c r="A21" s="54" t="s">
        <v>18</v>
      </c>
      <c r="B21" s="55">
        <v>9</v>
      </c>
      <c r="C21" s="56">
        <v>50</v>
      </c>
      <c r="D21" s="54">
        <v>0.504</v>
      </c>
      <c r="E21" s="71">
        <v>9.2999999999999999E-2</v>
      </c>
      <c r="F21" s="9">
        <v>1.048</v>
      </c>
      <c r="G21" s="9">
        <v>0.504</v>
      </c>
      <c r="H21" s="75">
        <f t="shared" si="0"/>
        <v>0.54400000000000004</v>
      </c>
    </row>
    <row r="22" spans="1:8" x14ac:dyDescent="0.3">
      <c r="A22" s="54" t="s">
        <v>18</v>
      </c>
      <c r="B22" s="55">
        <v>10</v>
      </c>
      <c r="C22" s="56">
        <v>50</v>
      </c>
      <c r="D22" s="54">
        <v>0.435</v>
      </c>
      <c r="E22" s="71">
        <v>0.104</v>
      </c>
      <c r="F22" s="9">
        <v>0.98</v>
      </c>
      <c r="G22" s="9">
        <v>0.435</v>
      </c>
      <c r="H22" s="75">
        <f t="shared" si="0"/>
        <v>0.54499999999999993</v>
      </c>
    </row>
    <row r="24" spans="1:8" x14ac:dyDescent="0.3">
      <c r="A24" t="s">
        <v>25</v>
      </c>
    </row>
    <row r="25" spans="1:8" x14ac:dyDescent="0.3">
      <c r="A25" t="s">
        <v>26</v>
      </c>
    </row>
    <row r="26" spans="1:8" x14ac:dyDescent="0.3">
      <c r="A26" t="s">
        <v>70</v>
      </c>
    </row>
    <row r="27" spans="1:8" x14ac:dyDescent="0.3">
      <c r="A27" t="s">
        <v>28</v>
      </c>
    </row>
    <row r="28" spans="1:8" x14ac:dyDescent="0.3">
      <c r="A28" t="s">
        <v>67</v>
      </c>
    </row>
    <row r="29" spans="1:8" x14ac:dyDescent="0.3">
      <c r="A29" t="s">
        <v>71</v>
      </c>
    </row>
    <row r="30" spans="1:8" x14ac:dyDescent="0.3">
      <c r="A30" t="s">
        <v>75</v>
      </c>
    </row>
    <row r="31" spans="1:8" x14ac:dyDescent="0.3">
      <c r="A31" t="s">
        <v>31</v>
      </c>
      <c r="D31" t="s">
        <v>32</v>
      </c>
    </row>
    <row r="33" spans="1:8" x14ac:dyDescent="0.3">
      <c r="E33" s="64" t="s">
        <v>45</v>
      </c>
    </row>
    <row r="34" spans="1:8" ht="115.8" thickBot="1" x14ac:dyDescent="0.35">
      <c r="A34" s="45" t="s">
        <v>33</v>
      </c>
      <c r="B34" s="46" t="s">
        <v>34</v>
      </c>
      <c r="C34" s="47" t="s">
        <v>35</v>
      </c>
      <c r="D34" s="45" t="s">
        <v>36</v>
      </c>
      <c r="E34" s="46" t="s">
        <v>39</v>
      </c>
      <c r="F34" s="46" t="s">
        <v>37</v>
      </c>
      <c r="G34" s="46" t="s">
        <v>38</v>
      </c>
      <c r="H34" s="73" t="s">
        <v>44</v>
      </c>
    </row>
    <row r="35" spans="1:8" x14ac:dyDescent="0.3">
      <c r="A35" s="49"/>
      <c r="B35" s="50"/>
      <c r="C35" s="51" t="s">
        <v>40</v>
      </c>
      <c r="D35" s="49" t="s">
        <v>41</v>
      </c>
      <c r="E35" s="52"/>
      <c r="F35" s="52"/>
      <c r="G35" s="52"/>
      <c r="H35" s="74"/>
    </row>
    <row r="36" spans="1:8" x14ac:dyDescent="0.3">
      <c r="A36" s="54" t="s">
        <v>22</v>
      </c>
      <c r="B36" s="55">
        <v>1</v>
      </c>
      <c r="C36" s="56" t="s">
        <v>3</v>
      </c>
      <c r="D36" s="54">
        <v>0.47399999999999998</v>
      </c>
      <c r="E36" s="76">
        <v>0.47299999999999998</v>
      </c>
      <c r="F36" s="9">
        <v>2.0529999999999999</v>
      </c>
      <c r="G36" s="9">
        <v>0.47399999999999998</v>
      </c>
      <c r="H36" s="75">
        <f>F36-G36</f>
        <v>1.579</v>
      </c>
    </row>
    <row r="37" spans="1:8" x14ac:dyDescent="0.3">
      <c r="A37" s="54" t="s">
        <v>22</v>
      </c>
      <c r="B37" s="55">
        <v>2</v>
      </c>
      <c r="C37" s="56" t="s">
        <v>3</v>
      </c>
      <c r="D37" s="54">
        <v>0.48499999999999999</v>
      </c>
      <c r="E37" s="65">
        <v>0.52700000000000002</v>
      </c>
      <c r="F37" s="9">
        <v>2.113</v>
      </c>
      <c r="G37" s="9">
        <v>0.48499999999999999</v>
      </c>
      <c r="H37" s="75">
        <f t="shared" ref="H37:H45" si="1">F37-G37</f>
        <v>1.6280000000000001</v>
      </c>
    </row>
    <row r="38" spans="1:8" x14ac:dyDescent="0.3">
      <c r="A38" s="54" t="s">
        <v>22</v>
      </c>
      <c r="B38" s="55">
        <v>3</v>
      </c>
      <c r="C38" s="56" t="s">
        <v>4</v>
      </c>
      <c r="D38" s="54">
        <v>0.55300000000000005</v>
      </c>
      <c r="E38" s="65">
        <v>0.52400000000000002</v>
      </c>
      <c r="F38" s="9">
        <v>2.19</v>
      </c>
      <c r="G38" s="9">
        <v>0.55300000000000005</v>
      </c>
      <c r="H38" s="75">
        <f t="shared" si="1"/>
        <v>1.637</v>
      </c>
    </row>
    <row r="39" spans="1:8" x14ac:dyDescent="0.3">
      <c r="A39" s="54" t="s">
        <v>22</v>
      </c>
      <c r="B39" s="55">
        <v>4</v>
      </c>
      <c r="C39" s="56" t="s">
        <v>86</v>
      </c>
      <c r="D39" s="54">
        <v>0.54</v>
      </c>
      <c r="E39" s="65">
        <v>0.53400000000000003</v>
      </c>
      <c r="F39" s="9">
        <v>2.23</v>
      </c>
      <c r="G39" s="9">
        <v>0.54</v>
      </c>
      <c r="H39" s="75">
        <f t="shared" si="1"/>
        <v>1.69</v>
      </c>
    </row>
    <row r="40" spans="1:8" x14ac:dyDescent="0.3">
      <c r="A40" s="54" t="s">
        <v>22</v>
      </c>
      <c r="B40" s="55">
        <v>5</v>
      </c>
      <c r="C40" s="56" t="s">
        <v>5</v>
      </c>
      <c r="D40" s="54">
        <v>0.56999999999999995</v>
      </c>
      <c r="E40" s="65">
        <v>0.51200000000000001</v>
      </c>
      <c r="F40" s="9">
        <v>2.1880000000000002</v>
      </c>
      <c r="G40" s="9">
        <v>0.56999999999999995</v>
      </c>
      <c r="H40" s="75">
        <f t="shared" si="1"/>
        <v>1.6180000000000003</v>
      </c>
    </row>
    <row r="41" spans="1:8" x14ac:dyDescent="0.3">
      <c r="A41" s="54" t="s">
        <v>22</v>
      </c>
      <c r="B41" s="55">
        <v>6</v>
      </c>
      <c r="C41" s="56" t="s">
        <v>5</v>
      </c>
      <c r="D41" s="54">
        <v>0.55900000000000005</v>
      </c>
      <c r="E41" s="65">
        <v>0.499</v>
      </c>
      <c r="F41" s="9">
        <v>2.1869999999999998</v>
      </c>
      <c r="G41" s="9">
        <v>0.55900000000000005</v>
      </c>
      <c r="H41" s="75">
        <f t="shared" si="1"/>
        <v>1.6279999999999997</v>
      </c>
    </row>
    <row r="42" spans="1:8" x14ac:dyDescent="0.3">
      <c r="A42" s="54" t="s">
        <v>22</v>
      </c>
      <c r="B42" s="55">
        <v>7</v>
      </c>
      <c r="C42" s="56">
        <v>5</v>
      </c>
      <c r="D42" s="54">
        <v>0.6</v>
      </c>
      <c r="E42" s="65">
        <v>0.45300000000000001</v>
      </c>
      <c r="F42" s="9">
        <v>2.1480000000000001</v>
      </c>
      <c r="G42" s="9">
        <v>0.6</v>
      </c>
      <c r="H42" s="75">
        <f t="shared" si="1"/>
        <v>1.548</v>
      </c>
    </row>
    <row r="43" spans="1:8" x14ac:dyDescent="0.3">
      <c r="A43" s="54" t="s">
        <v>22</v>
      </c>
      <c r="B43" s="55">
        <v>8</v>
      </c>
      <c r="C43" s="56">
        <v>5</v>
      </c>
      <c r="D43" s="54">
        <v>0.59099999999999997</v>
      </c>
      <c r="E43" s="65">
        <v>0.51400000000000001</v>
      </c>
      <c r="F43" s="9">
        <v>2.262</v>
      </c>
      <c r="G43" s="9">
        <v>0.59099999999999997</v>
      </c>
      <c r="H43" s="75">
        <f t="shared" si="1"/>
        <v>1.671</v>
      </c>
    </row>
    <row r="44" spans="1:8" x14ac:dyDescent="0.3">
      <c r="A44" s="54" t="s">
        <v>22</v>
      </c>
      <c r="B44" s="55">
        <v>9</v>
      </c>
      <c r="C44" s="56">
        <v>50</v>
      </c>
      <c r="D44" s="54">
        <v>0.92500000000000004</v>
      </c>
      <c r="E44" s="65">
        <v>0.16400000000000001</v>
      </c>
      <c r="F44" s="9">
        <v>2.0089999999999999</v>
      </c>
      <c r="G44" s="9">
        <v>0.92500000000000004</v>
      </c>
      <c r="H44" s="75">
        <f t="shared" si="1"/>
        <v>1.0839999999999999</v>
      </c>
    </row>
    <row r="45" spans="1:8" x14ac:dyDescent="0.3">
      <c r="A45" s="54" t="s">
        <v>22</v>
      </c>
      <c r="B45" s="55">
        <v>10</v>
      </c>
      <c r="C45" s="56">
        <v>50</v>
      </c>
      <c r="D45" s="54">
        <v>0.879</v>
      </c>
      <c r="E45" s="65">
        <v>0.23599999999999999</v>
      </c>
      <c r="F45" s="9">
        <v>2.0609999999999999</v>
      </c>
      <c r="G45" s="9">
        <v>0.879</v>
      </c>
      <c r="H45" s="75">
        <f t="shared" si="1"/>
        <v>1.1819999999999999</v>
      </c>
    </row>
    <row r="48" spans="1:8" x14ac:dyDescent="0.3">
      <c r="A48" t="s">
        <v>25</v>
      </c>
    </row>
    <row r="49" spans="1:8" x14ac:dyDescent="0.3">
      <c r="A49" t="s">
        <v>26</v>
      </c>
    </row>
    <row r="50" spans="1:8" x14ac:dyDescent="0.3">
      <c r="A50" t="s">
        <v>72</v>
      </c>
    </row>
    <row r="51" spans="1:8" x14ac:dyDescent="0.3">
      <c r="A51" t="s">
        <v>28</v>
      </c>
    </row>
    <row r="52" spans="1:8" x14ac:dyDescent="0.3">
      <c r="A52" t="s">
        <v>67</v>
      </c>
    </row>
    <row r="53" spans="1:8" x14ac:dyDescent="0.3">
      <c r="A53" t="s">
        <v>73</v>
      </c>
    </row>
    <row r="54" spans="1:8" x14ac:dyDescent="0.3">
      <c r="A54" t="s">
        <v>74</v>
      </c>
    </row>
    <row r="55" spans="1:8" x14ac:dyDescent="0.3">
      <c r="A55" t="s">
        <v>31</v>
      </c>
      <c r="D55" t="s">
        <v>32</v>
      </c>
    </row>
    <row r="57" spans="1:8" x14ac:dyDescent="0.3">
      <c r="E57" s="64" t="s">
        <v>51</v>
      </c>
    </row>
    <row r="58" spans="1:8" ht="115.8" thickBot="1" x14ac:dyDescent="0.35">
      <c r="A58" s="45" t="s">
        <v>33</v>
      </c>
      <c r="B58" s="46" t="s">
        <v>34</v>
      </c>
      <c r="C58" s="47" t="s">
        <v>35</v>
      </c>
      <c r="D58" s="45" t="s">
        <v>36</v>
      </c>
      <c r="E58" s="46" t="s">
        <v>39</v>
      </c>
      <c r="F58" s="46" t="s">
        <v>37</v>
      </c>
      <c r="G58" s="46" t="s">
        <v>38</v>
      </c>
      <c r="H58" s="73" t="s">
        <v>44</v>
      </c>
    </row>
    <row r="59" spans="1:8" x14ac:dyDescent="0.3">
      <c r="A59" s="49"/>
      <c r="B59" s="50"/>
      <c r="C59" s="51" t="s">
        <v>40</v>
      </c>
      <c r="D59" s="49" t="s">
        <v>41</v>
      </c>
      <c r="E59" s="77"/>
      <c r="F59" s="52"/>
      <c r="G59" s="52"/>
      <c r="H59" s="74"/>
    </row>
    <row r="60" spans="1:8" x14ac:dyDescent="0.3">
      <c r="A60" s="54" t="s">
        <v>20</v>
      </c>
      <c r="B60" s="55">
        <v>1</v>
      </c>
      <c r="C60" s="56" t="s">
        <v>3</v>
      </c>
      <c r="D60" s="54">
        <v>0.17699999999999999</v>
      </c>
      <c r="E60" s="65">
        <v>0.28299999999999997</v>
      </c>
      <c r="F60" s="9">
        <v>0.93899999999999995</v>
      </c>
      <c r="G60" s="9">
        <v>0.17599999999999999</v>
      </c>
      <c r="H60" s="75">
        <f>F60-G60</f>
        <v>0.7629999999999999</v>
      </c>
    </row>
    <row r="61" spans="1:8" x14ac:dyDescent="0.3">
      <c r="A61" s="54" t="s">
        <v>20</v>
      </c>
      <c r="B61" s="55">
        <v>2</v>
      </c>
      <c r="C61" s="56" t="s">
        <v>3</v>
      </c>
      <c r="D61" s="54">
        <v>0.16800000000000001</v>
      </c>
      <c r="E61" s="65">
        <v>0.37</v>
      </c>
      <c r="F61" s="9">
        <v>1.034</v>
      </c>
      <c r="G61" s="9">
        <v>0.16800000000000001</v>
      </c>
      <c r="H61" s="75">
        <f t="shared" ref="H61:H69" si="2">F61-G61</f>
        <v>0.86599999999999999</v>
      </c>
    </row>
    <row r="62" spans="1:8" x14ac:dyDescent="0.3">
      <c r="A62" s="54" t="s">
        <v>20</v>
      </c>
      <c r="B62" s="55">
        <v>3</v>
      </c>
      <c r="C62" s="56" t="s">
        <v>4</v>
      </c>
      <c r="D62" s="54">
        <v>0.16400000000000001</v>
      </c>
      <c r="E62" s="65">
        <v>0.249</v>
      </c>
      <c r="F62" s="9">
        <v>0.88700000000000001</v>
      </c>
      <c r="G62" s="9">
        <v>0.16400000000000001</v>
      </c>
      <c r="H62" s="75">
        <f t="shared" si="2"/>
        <v>0.72299999999999998</v>
      </c>
    </row>
    <row r="63" spans="1:8" x14ac:dyDescent="0.3">
      <c r="A63" s="54" t="s">
        <v>20</v>
      </c>
      <c r="B63" s="55">
        <v>4</v>
      </c>
      <c r="C63" s="56" t="s">
        <v>86</v>
      </c>
      <c r="D63" s="54">
        <v>0.17</v>
      </c>
      <c r="E63" s="65">
        <v>0.25700000000000001</v>
      </c>
      <c r="F63" s="9">
        <v>0.83099999999999996</v>
      </c>
      <c r="G63" s="9">
        <v>0.17</v>
      </c>
      <c r="H63" s="75">
        <f t="shared" si="2"/>
        <v>0.66099999999999992</v>
      </c>
    </row>
    <row r="64" spans="1:8" x14ac:dyDescent="0.3">
      <c r="A64" s="54" t="s">
        <v>20</v>
      </c>
      <c r="B64" s="55">
        <v>5</v>
      </c>
      <c r="C64" s="56" t="s">
        <v>5</v>
      </c>
      <c r="D64" s="54">
        <v>0.17399999999999999</v>
      </c>
      <c r="E64" s="65">
        <v>0.20100000000000001</v>
      </c>
      <c r="F64" s="9">
        <v>0.83199999999999996</v>
      </c>
      <c r="G64" s="9">
        <v>0.17399999999999999</v>
      </c>
      <c r="H64" s="75">
        <f t="shared" si="2"/>
        <v>0.65799999999999992</v>
      </c>
    </row>
    <row r="65" spans="1:8" x14ac:dyDescent="0.3">
      <c r="A65" s="54" t="s">
        <v>20</v>
      </c>
      <c r="B65" s="55">
        <v>6</v>
      </c>
      <c r="C65" s="56" t="s">
        <v>5</v>
      </c>
      <c r="D65" s="54">
        <v>0.16200000000000001</v>
      </c>
      <c r="E65" s="65">
        <v>0.187</v>
      </c>
      <c r="F65" s="9">
        <v>0.78200000000000003</v>
      </c>
      <c r="G65" s="9">
        <v>0.16200000000000001</v>
      </c>
      <c r="H65" s="75">
        <f t="shared" si="2"/>
        <v>0.62</v>
      </c>
    </row>
    <row r="66" spans="1:8" x14ac:dyDescent="0.3">
      <c r="A66" s="54" t="s">
        <v>20</v>
      </c>
      <c r="B66" s="55">
        <v>7</v>
      </c>
      <c r="C66" s="56">
        <v>5</v>
      </c>
      <c r="D66" s="54">
        <v>0.192</v>
      </c>
      <c r="E66" s="65">
        <v>0.126</v>
      </c>
      <c r="F66" s="9">
        <v>0.73699999999999999</v>
      </c>
      <c r="G66" s="9">
        <v>0.191</v>
      </c>
      <c r="H66" s="75">
        <f t="shared" si="2"/>
        <v>0.54600000000000004</v>
      </c>
    </row>
    <row r="67" spans="1:8" x14ac:dyDescent="0.3">
      <c r="A67" s="54" t="s">
        <v>20</v>
      </c>
      <c r="B67" s="55">
        <v>8</v>
      </c>
      <c r="C67" s="56">
        <v>5</v>
      </c>
      <c r="D67" s="54">
        <v>0.19900000000000001</v>
      </c>
      <c r="E67" s="65">
        <v>0.129</v>
      </c>
      <c r="F67" s="9">
        <v>0.71899999999999997</v>
      </c>
      <c r="G67" s="9">
        <v>0.16900000000000001</v>
      </c>
      <c r="H67" s="75">
        <f t="shared" si="2"/>
        <v>0.54999999999999993</v>
      </c>
    </row>
    <row r="68" spans="1:8" x14ac:dyDescent="0.3">
      <c r="A68" s="54" t="s">
        <v>20</v>
      </c>
      <c r="B68" s="55">
        <v>9</v>
      </c>
      <c r="C68" s="56">
        <v>50</v>
      </c>
      <c r="D68" s="54">
        <v>0.36299999999999999</v>
      </c>
      <c r="E68" s="65">
        <v>5.2999999999999999E-2</v>
      </c>
      <c r="F68" s="9">
        <v>0.81599999999999995</v>
      </c>
      <c r="G68" s="9">
        <v>0.36299999999999999</v>
      </c>
      <c r="H68" s="75">
        <f t="shared" si="2"/>
        <v>0.45299999999999996</v>
      </c>
    </row>
    <row r="69" spans="1:8" x14ac:dyDescent="0.3">
      <c r="A69" s="54" t="s">
        <v>20</v>
      </c>
      <c r="B69" s="55">
        <v>10</v>
      </c>
      <c r="C69" s="56">
        <v>50</v>
      </c>
      <c r="D69" s="54">
        <v>0.34699999999999998</v>
      </c>
      <c r="E69" s="65">
        <v>5.5E-2</v>
      </c>
      <c r="F69" s="9">
        <v>0.80800000000000005</v>
      </c>
      <c r="G69" s="9">
        <v>0.33500000000000002</v>
      </c>
      <c r="H69" s="75">
        <f t="shared" si="2"/>
        <v>0.47300000000000003</v>
      </c>
    </row>
    <row r="72" spans="1:8" x14ac:dyDescent="0.3">
      <c r="A72" t="s">
        <v>25</v>
      </c>
    </row>
    <row r="73" spans="1:8" x14ac:dyDescent="0.3">
      <c r="A73" t="s">
        <v>26</v>
      </c>
    </row>
    <row r="74" spans="1:8" x14ac:dyDescent="0.3">
      <c r="A74" t="s">
        <v>76</v>
      </c>
    </row>
    <row r="75" spans="1:8" x14ac:dyDescent="0.3">
      <c r="A75" t="s">
        <v>28</v>
      </c>
    </row>
    <row r="76" spans="1:8" x14ac:dyDescent="0.3">
      <c r="A76" t="s">
        <v>77</v>
      </c>
    </row>
    <row r="77" spans="1:8" x14ac:dyDescent="0.3">
      <c r="A77" t="s">
        <v>78</v>
      </c>
    </row>
    <row r="78" spans="1:8" x14ac:dyDescent="0.3">
      <c r="A78" t="s">
        <v>79</v>
      </c>
    </row>
    <row r="79" spans="1:8" x14ac:dyDescent="0.3">
      <c r="A79" t="s">
        <v>31</v>
      </c>
      <c r="D79" t="s">
        <v>32</v>
      </c>
    </row>
    <row r="81" spans="1:8" x14ac:dyDescent="0.3">
      <c r="E81" s="64" t="s">
        <v>51</v>
      </c>
    </row>
    <row r="82" spans="1:8" ht="115.8" thickBot="1" x14ac:dyDescent="0.35">
      <c r="A82" s="45" t="s">
        <v>33</v>
      </c>
      <c r="B82" s="46" t="s">
        <v>34</v>
      </c>
      <c r="C82" s="47" t="s">
        <v>35</v>
      </c>
      <c r="D82" s="45" t="s">
        <v>36</v>
      </c>
      <c r="E82" s="46" t="s">
        <v>39</v>
      </c>
      <c r="F82" s="46" t="s">
        <v>37</v>
      </c>
      <c r="G82" s="46" t="s">
        <v>38</v>
      </c>
      <c r="H82" s="73" t="s">
        <v>44</v>
      </c>
    </row>
    <row r="83" spans="1:8" x14ac:dyDescent="0.3">
      <c r="A83" s="49"/>
      <c r="B83" s="50"/>
      <c r="C83" s="51" t="s">
        <v>40</v>
      </c>
      <c r="D83" s="49" t="s">
        <v>41</v>
      </c>
      <c r="E83" s="77"/>
      <c r="F83" s="52"/>
      <c r="G83" s="52"/>
      <c r="H83" s="74"/>
    </row>
    <row r="84" spans="1:8" x14ac:dyDescent="0.3">
      <c r="A84" s="54" t="s">
        <v>18</v>
      </c>
      <c r="B84" s="55">
        <v>1</v>
      </c>
      <c r="C84" s="56" t="s">
        <v>3</v>
      </c>
      <c r="D84" s="54">
        <v>0.20699999999999999</v>
      </c>
      <c r="E84" s="65">
        <v>0.32</v>
      </c>
      <c r="F84" s="9">
        <v>0.76200000000000001</v>
      </c>
      <c r="G84" s="9">
        <v>0.20499999999999999</v>
      </c>
      <c r="H84" s="75">
        <f>F84-G84</f>
        <v>0.55700000000000005</v>
      </c>
    </row>
    <row r="85" spans="1:8" x14ac:dyDescent="0.3">
      <c r="A85" s="54" t="s">
        <v>18</v>
      </c>
      <c r="B85" s="55">
        <v>2</v>
      </c>
      <c r="C85" s="56" t="s">
        <v>3</v>
      </c>
      <c r="D85" s="54">
        <v>0.20399999999999999</v>
      </c>
      <c r="E85" s="65">
        <v>0.35199999999999998</v>
      </c>
      <c r="F85" s="9">
        <v>0.85599999999999998</v>
      </c>
      <c r="G85" s="9">
        <v>0.20399999999999999</v>
      </c>
      <c r="H85" s="75">
        <f t="shared" ref="H85:H93" si="3">F85-G85</f>
        <v>0.65200000000000002</v>
      </c>
    </row>
    <row r="86" spans="1:8" x14ac:dyDescent="0.3">
      <c r="A86" s="54" t="s">
        <v>18</v>
      </c>
      <c r="B86" s="55">
        <v>3</v>
      </c>
      <c r="C86" s="56" t="s">
        <v>4</v>
      </c>
      <c r="D86" s="54">
        <v>0.22700000000000001</v>
      </c>
      <c r="E86" s="65">
        <v>0.33600000000000002</v>
      </c>
      <c r="F86" s="9">
        <v>0.86099999999999999</v>
      </c>
      <c r="G86" s="9">
        <v>0.21199999999999999</v>
      </c>
      <c r="H86" s="75">
        <f t="shared" si="3"/>
        <v>0.64900000000000002</v>
      </c>
    </row>
    <row r="87" spans="1:8" x14ac:dyDescent="0.3">
      <c r="A87" s="54" t="s">
        <v>18</v>
      </c>
      <c r="B87" s="55">
        <v>4</v>
      </c>
      <c r="C87" s="56" t="s">
        <v>86</v>
      </c>
      <c r="D87" s="54">
        <v>0.224</v>
      </c>
      <c r="E87" s="65">
        <v>0.33500000000000002</v>
      </c>
      <c r="F87" s="9">
        <v>0.85399999999999998</v>
      </c>
      <c r="G87" s="9">
        <v>0.218</v>
      </c>
      <c r="H87" s="75">
        <f t="shared" si="3"/>
        <v>0.63600000000000001</v>
      </c>
    </row>
    <row r="88" spans="1:8" x14ac:dyDescent="0.3">
      <c r="A88" s="54" t="s">
        <v>18</v>
      </c>
      <c r="B88" s="55">
        <v>5</v>
      </c>
      <c r="C88" s="56" t="s">
        <v>5</v>
      </c>
      <c r="D88" s="54">
        <v>0.22500000000000001</v>
      </c>
      <c r="E88" s="65">
        <v>0.30499999999999999</v>
      </c>
      <c r="F88" s="9">
        <v>0.88100000000000001</v>
      </c>
      <c r="G88" s="9">
        <v>0.222</v>
      </c>
      <c r="H88" s="75">
        <f t="shared" si="3"/>
        <v>0.65900000000000003</v>
      </c>
    </row>
    <row r="89" spans="1:8" x14ac:dyDescent="0.3">
      <c r="A89" s="54" t="s">
        <v>18</v>
      </c>
      <c r="B89" s="55">
        <v>6</v>
      </c>
      <c r="C89" s="56" t="s">
        <v>5</v>
      </c>
      <c r="D89" s="54">
        <v>0.221</v>
      </c>
      <c r="E89" s="65">
        <v>0.28599999999999998</v>
      </c>
      <c r="F89" s="9">
        <v>0.80500000000000005</v>
      </c>
      <c r="G89" s="9">
        <v>0.21299999999999999</v>
      </c>
      <c r="H89" s="75">
        <f t="shared" si="3"/>
        <v>0.59200000000000008</v>
      </c>
    </row>
    <row r="90" spans="1:8" x14ac:dyDescent="0.3">
      <c r="A90" s="54" t="s">
        <v>18</v>
      </c>
      <c r="B90" s="55">
        <v>7</v>
      </c>
      <c r="C90" s="56">
        <v>5</v>
      </c>
      <c r="D90" s="54">
        <v>0.23400000000000001</v>
      </c>
      <c r="E90" s="65">
        <v>0.29699999999999999</v>
      </c>
      <c r="F90" s="9">
        <v>0.86299999999999999</v>
      </c>
      <c r="G90" s="9">
        <v>0.22500000000000001</v>
      </c>
      <c r="H90" s="75">
        <f t="shared" si="3"/>
        <v>0.63800000000000001</v>
      </c>
    </row>
    <row r="91" spans="1:8" x14ac:dyDescent="0.3">
      <c r="A91" s="54" t="s">
        <v>18</v>
      </c>
      <c r="B91" s="55">
        <v>8</v>
      </c>
      <c r="C91" s="56">
        <v>5</v>
      </c>
      <c r="D91" s="54">
        <v>0.24199999999999999</v>
      </c>
      <c r="E91" s="65">
        <v>0.29699999999999999</v>
      </c>
      <c r="F91" s="9">
        <v>0.871</v>
      </c>
      <c r="G91" s="9">
        <v>0.24199999999999999</v>
      </c>
      <c r="H91" s="75">
        <f t="shared" si="3"/>
        <v>0.629</v>
      </c>
    </row>
    <row r="92" spans="1:8" x14ac:dyDescent="0.3">
      <c r="A92" s="54" t="s">
        <v>18</v>
      </c>
      <c r="B92" s="55">
        <v>9</v>
      </c>
      <c r="C92" s="56">
        <v>50</v>
      </c>
      <c r="D92" s="54">
        <v>0.39100000000000001</v>
      </c>
      <c r="E92" s="65">
        <v>0.114</v>
      </c>
      <c r="F92" s="9">
        <v>0.86299999999999999</v>
      </c>
      <c r="G92" s="9">
        <v>0.372</v>
      </c>
      <c r="H92" s="75">
        <f t="shared" si="3"/>
        <v>0.49099999999999999</v>
      </c>
    </row>
    <row r="93" spans="1:8" x14ac:dyDescent="0.3">
      <c r="A93" s="54" t="s">
        <v>18</v>
      </c>
      <c r="B93" s="55">
        <v>10</v>
      </c>
      <c r="C93" s="56">
        <v>50</v>
      </c>
      <c r="D93" s="54">
        <v>0.39300000000000002</v>
      </c>
      <c r="E93" s="65">
        <v>7.9000000000000001E-2</v>
      </c>
      <c r="F93" s="9">
        <v>0.81100000000000005</v>
      </c>
      <c r="G93" s="9">
        <v>0.34799999999999998</v>
      </c>
      <c r="H93" s="75">
        <f t="shared" si="3"/>
        <v>0.46300000000000008</v>
      </c>
    </row>
    <row r="95" spans="1:8" x14ac:dyDescent="0.3">
      <c r="A95" t="s">
        <v>25</v>
      </c>
    </row>
    <row r="96" spans="1:8" x14ac:dyDescent="0.3">
      <c r="A96" t="s">
        <v>26</v>
      </c>
    </row>
    <row r="97" spans="1:8" x14ac:dyDescent="0.3">
      <c r="A97" t="s">
        <v>80</v>
      </c>
    </row>
    <row r="98" spans="1:8" x14ac:dyDescent="0.3">
      <c r="A98" t="s">
        <v>28</v>
      </c>
    </row>
    <row r="99" spans="1:8" x14ac:dyDescent="0.3">
      <c r="A99" t="s">
        <v>77</v>
      </c>
    </row>
    <row r="100" spans="1:8" x14ac:dyDescent="0.3">
      <c r="A100" t="s">
        <v>81</v>
      </c>
    </row>
    <row r="101" spans="1:8" x14ac:dyDescent="0.3">
      <c r="A101" t="s">
        <v>82</v>
      </c>
    </row>
    <row r="102" spans="1:8" x14ac:dyDescent="0.3">
      <c r="A102" t="s">
        <v>31</v>
      </c>
      <c r="D102" t="s">
        <v>32</v>
      </c>
    </row>
    <row r="104" spans="1:8" x14ac:dyDescent="0.3">
      <c r="E104" s="64" t="s">
        <v>51</v>
      </c>
    </row>
    <row r="105" spans="1:8" ht="115.8" thickBot="1" x14ac:dyDescent="0.35">
      <c r="A105" s="45" t="s">
        <v>33</v>
      </c>
      <c r="B105" s="46" t="s">
        <v>34</v>
      </c>
      <c r="C105" s="47" t="s">
        <v>35</v>
      </c>
      <c r="D105" s="45" t="s">
        <v>36</v>
      </c>
      <c r="E105" s="46" t="s">
        <v>39</v>
      </c>
      <c r="F105" s="46" t="s">
        <v>37</v>
      </c>
      <c r="G105" s="46" t="s">
        <v>38</v>
      </c>
      <c r="H105" s="73" t="s">
        <v>44</v>
      </c>
    </row>
    <row r="106" spans="1:8" x14ac:dyDescent="0.3">
      <c r="A106" s="49"/>
      <c r="B106" s="50"/>
      <c r="C106" s="51" t="s">
        <v>40</v>
      </c>
      <c r="D106" s="49" t="s">
        <v>41</v>
      </c>
      <c r="E106" s="77"/>
      <c r="F106" s="52"/>
      <c r="G106" s="52"/>
      <c r="H106" s="74"/>
    </row>
    <row r="107" spans="1:8" x14ac:dyDescent="0.3">
      <c r="A107" s="54" t="s">
        <v>19</v>
      </c>
      <c r="B107" s="55">
        <v>1</v>
      </c>
      <c r="C107" s="56" t="s">
        <v>3</v>
      </c>
      <c r="D107" s="54">
        <v>0.27500000000000002</v>
      </c>
      <c r="E107" s="65">
        <v>0.48</v>
      </c>
      <c r="F107" s="9">
        <v>0.97399999999999998</v>
      </c>
      <c r="G107" s="9">
        <v>0.27500000000000002</v>
      </c>
      <c r="H107" s="75">
        <f>F107-G107</f>
        <v>0.69899999999999995</v>
      </c>
    </row>
    <row r="108" spans="1:8" x14ac:dyDescent="0.3">
      <c r="A108" s="54" t="s">
        <v>19</v>
      </c>
      <c r="B108" s="55">
        <v>2</v>
      </c>
      <c r="C108" s="56" t="s">
        <v>3</v>
      </c>
      <c r="D108" s="54">
        <v>0.28899999999999998</v>
      </c>
      <c r="E108" s="65">
        <v>0.56200000000000006</v>
      </c>
      <c r="F108" s="9">
        <v>1.075</v>
      </c>
      <c r="G108" s="9">
        <v>0.28899999999999998</v>
      </c>
      <c r="H108" s="75">
        <f t="shared" ref="H108:H116" si="4">F108-G108</f>
        <v>0.78600000000000003</v>
      </c>
    </row>
    <row r="109" spans="1:8" x14ac:dyDescent="0.3">
      <c r="A109" s="54" t="s">
        <v>19</v>
      </c>
      <c r="B109" s="55">
        <v>3</v>
      </c>
      <c r="C109" s="56" t="s">
        <v>4</v>
      </c>
      <c r="D109" s="54">
        <v>0.34399999999999997</v>
      </c>
      <c r="E109" s="65">
        <v>0.48</v>
      </c>
      <c r="F109" s="9">
        <v>1.171</v>
      </c>
      <c r="G109" s="9">
        <v>0.34399999999999997</v>
      </c>
      <c r="H109" s="75">
        <f t="shared" si="4"/>
        <v>0.82700000000000007</v>
      </c>
    </row>
    <row r="110" spans="1:8" x14ac:dyDescent="0.3">
      <c r="A110" s="54" t="s">
        <v>19</v>
      </c>
      <c r="B110" s="55">
        <v>4</v>
      </c>
      <c r="C110" s="56" t="s">
        <v>86</v>
      </c>
      <c r="D110" s="54">
        <v>0.28799999999999998</v>
      </c>
      <c r="E110" s="65">
        <v>0.48699999999999999</v>
      </c>
      <c r="F110" s="9">
        <v>1.069</v>
      </c>
      <c r="G110" s="9">
        <v>0.28799999999999998</v>
      </c>
      <c r="H110" s="75">
        <f t="shared" si="4"/>
        <v>0.78099999999999992</v>
      </c>
    </row>
    <row r="111" spans="1:8" x14ac:dyDescent="0.3">
      <c r="A111" s="54" t="s">
        <v>19</v>
      </c>
      <c r="B111" s="55">
        <v>5</v>
      </c>
      <c r="C111" s="56" t="s">
        <v>5</v>
      </c>
      <c r="D111" s="54">
        <v>0.30199999999999999</v>
      </c>
      <c r="E111" s="65">
        <v>0.44700000000000001</v>
      </c>
      <c r="F111" s="9">
        <v>1.044</v>
      </c>
      <c r="G111" s="9">
        <v>0.29099999999999998</v>
      </c>
      <c r="H111" s="75">
        <f t="shared" si="4"/>
        <v>0.75300000000000011</v>
      </c>
    </row>
    <row r="112" spans="1:8" x14ac:dyDescent="0.3">
      <c r="A112" s="54" t="s">
        <v>19</v>
      </c>
      <c r="B112" s="55">
        <v>6</v>
      </c>
      <c r="C112" s="56" t="s">
        <v>5</v>
      </c>
      <c r="D112" s="54">
        <v>0.33300000000000002</v>
      </c>
      <c r="E112" s="65">
        <v>0.38400000000000001</v>
      </c>
      <c r="F112" s="9">
        <v>1.0069999999999999</v>
      </c>
      <c r="G112" s="9">
        <v>0.32300000000000001</v>
      </c>
      <c r="H112" s="75">
        <f t="shared" si="4"/>
        <v>0.68399999999999994</v>
      </c>
    </row>
    <row r="113" spans="1:8" x14ac:dyDescent="0.3">
      <c r="A113" s="54" t="s">
        <v>19</v>
      </c>
      <c r="B113" s="55">
        <v>7</v>
      </c>
      <c r="C113" s="56">
        <v>5</v>
      </c>
      <c r="D113" s="54">
        <v>0.31900000000000001</v>
      </c>
      <c r="E113" s="65">
        <v>0.30499999999999999</v>
      </c>
      <c r="F113" s="9">
        <v>0.91300000000000003</v>
      </c>
      <c r="G113" s="9">
        <v>0.31900000000000001</v>
      </c>
      <c r="H113" s="75">
        <f t="shared" si="4"/>
        <v>0.59400000000000008</v>
      </c>
    </row>
    <row r="114" spans="1:8" x14ac:dyDescent="0.3">
      <c r="A114" s="54" t="s">
        <v>19</v>
      </c>
      <c r="B114" s="55">
        <v>8</v>
      </c>
      <c r="C114" s="56">
        <v>5</v>
      </c>
      <c r="D114" s="54">
        <v>0.28699999999999998</v>
      </c>
      <c r="E114" s="65">
        <v>0.28499999999999998</v>
      </c>
      <c r="F114" s="9">
        <v>0.89100000000000001</v>
      </c>
      <c r="G114" s="9">
        <v>0.28699999999999998</v>
      </c>
      <c r="H114" s="75">
        <f t="shared" si="4"/>
        <v>0.60400000000000009</v>
      </c>
    </row>
    <row r="115" spans="1:8" x14ac:dyDescent="0.3">
      <c r="A115" s="54" t="s">
        <v>19</v>
      </c>
      <c r="B115" s="55">
        <v>9</v>
      </c>
      <c r="C115" s="56">
        <v>50</v>
      </c>
      <c r="D115" s="54">
        <v>0.502</v>
      </c>
      <c r="E115" s="65">
        <v>0.11</v>
      </c>
      <c r="F115" s="9">
        <v>1.145</v>
      </c>
      <c r="G115" s="9">
        <v>0.48199999999999998</v>
      </c>
      <c r="H115" s="75">
        <f t="shared" si="4"/>
        <v>0.66300000000000003</v>
      </c>
    </row>
    <row r="116" spans="1:8" x14ac:dyDescent="0.3">
      <c r="A116" s="54" t="s">
        <v>19</v>
      </c>
      <c r="B116" s="55">
        <v>10</v>
      </c>
      <c r="C116" s="56">
        <v>50</v>
      </c>
      <c r="D116" s="54">
        <v>0.47399999999999998</v>
      </c>
      <c r="E116" s="65">
        <v>0.182</v>
      </c>
      <c r="F116" s="9">
        <v>1.0489999999999999</v>
      </c>
      <c r="G116" s="9">
        <v>0.47399999999999998</v>
      </c>
      <c r="H116" s="75">
        <f t="shared" si="4"/>
        <v>0.57499999999999996</v>
      </c>
    </row>
    <row r="119" spans="1:8" x14ac:dyDescent="0.3">
      <c r="A119" t="s">
        <v>25</v>
      </c>
    </row>
    <row r="120" spans="1:8" x14ac:dyDescent="0.3">
      <c r="A120" t="s">
        <v>26</v>
      </c>
    </row>
    <row r="121" spans="1:8" x14ac:dyDescent="0.3">
      <c r="A121" t="s">
        <v>83</v>
      </c>
    </row>
    <row r="122" spans="1:8" x14ac:dyDescent="0.3">
      <c r="A122" t="s">
        <v>28</v>
      </c>
    </row>
    <row r="123" spans="1:8" x14ac:dyDescent="0.3">
      <c r="A123" t="s">
        <v>77</v>
      </c>
    </row>
    <row r="124" spans="1:8" x14ac:dyDescent="0.3">
      <c r="A124" t="s">
        <v>84</v>
      </c>
    </row>
    <row r="125" spans="1:8" x14ac:dyDescent="0.3">
      <c r="A125" t="s">
        <v>85</v>
      </c>
    </row>
    <row r="126" spans="1:8" x14ac:dyDescent="0.3">
      <c r="A126" t="s">
        <v>31</v>
      </c>
      <c r="D126" t="s">
        <v>32</v>
      </c>
    </row>
    <row r="128" spans="1:8" x14ac:dyDescent="0.3">
      <c r="E128" s="64" t="s">
        <v>51</v>
      </c>
    </row>
    <row r="129" spans="1:8" ht="115.8" thickBot="1" x14ac:dyDescent="0.35">
      <c r="A129" s="45" t="s">
        <v>33</v>
      </c>
      <c r="B129" s="46" t="s">
        <v>34</v>
      </c>
      <c r="C129" s="47" t="s">
        <v>35</v>
      </c>
      <c r="D129" s="45" t="s">
        <v>36</v>
      </c>
      <c r="E129" s="46" t="s">
        <v>39</v>
      </c>
      <c r="F129" s="46" t="s">
        <v>37</v>
      </c>
      <c r="G129" s="46" t="s">
        <v>38</v>
      </c>
      <c r="H129" s="73" t="s">
        <v>44</v>
      </c>
    </row>
    <row r="130" spans="1:8" x14ac:dyDescent="0.3">
      <c r="A130" s="49"/>
      <c r="B130" s="50"/>
      <c r="C130" s="51" t="s">
        <v>40</v>
      </c>
      <c r="D130" s="49" t="s">
        <v>41</v>
      </c>
      <c r="E130" s="52"/>
      <c r="F130" s="52"/>
      <c r="G130" s="52"/>
      <c r="H130" s="74"/>
    </row>
    <row r="131" spans="1:8" x14ac:dyDescent="0.3">
      <c r="A131" s="54" t="s">
        <v>21</v>
      </c>
      <c r="B131" s="55">
        <v>1</v>
      </c>
      <c r="C131" s="56" t="s">
        <v>3</v>
      </c>
      <c r="D131" s="54">
        <v>0.51900000000000002</v>
      </c>
      <c r="E131" s="65">
        <v>0.36799999999999999</v>
      </c>
      <c r="F131" s="9">
        <v>1.397</v>
      </c>
      <c r="G131" s="9">
        <v>0.51900000000000002</v>
      </c>
      <c r="H131" s="75">
        <f>F131-G131</f>
        <v>0.878</v>
      </c>
    </row>
    <row r="132" spans="1:8" x14ac:dyDescent="0.3">
      <c r="A132" s="54" t="s">
        <v>21</v>
      </c>
      <c r="B132" s="55">
        <v>2</v>
      </c>
      <c r="C132" s="56" t="s">
        <v>3</v>
      </c>
      <c r="D132" s="54">
        <v>0.29499999999999998</v>
      </c>
      <c r="E132" s="65">
        <v>0.48899999999999999</v>
      </c>
      <c r="F132" s="9">
        <v>1.2829999999999999</v>
      </c>
      <c r="G132" s="9">
        <v>0.29299999999999998</v>
      </c>
      <c r="H132" s="75">
        <f t="shared" ref="H132:H140" si="5">F132-G132</f>
        <v>0.99</v>
      </c>
    </row>
    <row r="133" spans="1:8" x14ac:dyDescent="0.3">
      <c r="A133" s="54" t="s">
        <v>21</v>
      </c>
      <c r="B133" s="55">
        <v>3</v>
      </c>
      <c r="C133" s="56" t="s">
        <v>4</v>
      </c>
      <c r="D133" s="54">
        <v>0.45200000000000001</v>
      </c>
      <c r="E133" s="65">
        <v>0.32700000000000001</v>
      </c>
      <c r="F133" s="9">
        <v>1.1910000000000001</v>
      </c>
      <c r="G133" s="9">
        <v>0.45200000000000001</v>
      </c>
      <c r="H133" s="75">
        <f t="shared" si="5"/>
        <v>0.7390000000000001</v>
      </c>
    </row>
    <row r="134" spans="1:8" x14ac:dyDescent="0.3">
      <c r="A134" s="54" t="s">
        <v>21</v>
      </c>
      <c r="B134" s="55">
        <v>4</v>
      </c>
      <c r="C134" s="56" t="s">
        <v>86</v>
      </c>
      <c r="D134" s="54">
        <v>2.0990000000000002</v>
      </c>
      <c r="E134" s="65">
        <v>0.114</v>
      </c>
      <c r="F134" s="9">
        <v>2.1680000000000001</v>
      </c>
      <c r="G134" s="9">
        <v>0.79900000000000004</v>
      </c>
      <c r="H134" s="75">
        <f t="shared" si="5"/>
        <v>1.3690000000000002</v>
      </c>
    </row>
    <row r="135" spans="1:8" x14ac:dyDescent="0.3">
      <c r="A135" s="54" t="s">
        <v>21</v>
      </c>
      <c r="B135" s="55">
        <v>5</v>
      </c>
      <c r="C135" s="56" t="s">
        <v>5</v>
      </c>
      <c r="D135" s="54">
        <v>0.48599999999999999</v>
      </c>
      <c r="E135" s="65">
        <v>0.35099999999999998</v>
      </c>
      <c r="F135" s="9">
        <v>1.351</v>
      </c>
      <c r="G135" s="9">
        <v>0.48599999999999999</v>
      </c>
      <c r="H135" s="75">
        <f t="shared" si="5"/>
        <v>0.86499999999999999</v>
      </c>
    </row>
    <row r="136" spans="1:8" x14ac:dyDescent="0.3">
      <c r="A136" s="54" t="s">
        <v>21</v>
      </c>
      <c r="B136" s="55">
        <v>6</v>
      </c>
      <c r="C136" s="56" t="s">
        <v>5</v>
      </c>
      <c r="D136" s="54">
        <v>0.34200000000000003</v>
      </c>
      <c r="E136" s="65">
        <v>0.53</v>
      </c>
      <c r="F136" s="9">
        <v>1.478</v>
      </c>
      <c r="G136" s="9">
        <v>0.34100000000000003</v>
      </c>
      <c r="H136" s="75">
        <f t="shared" si="5"/>
        <v>1.137</v>
      </c>
    </row>
    <row r="137" spans="1:8" x14ac:dyDescent="0.3">
      <c r="A137" s="54" t="s">
        <v>21</v>
      </c>
      <c r="B137" s="55">
        <v>7</v>
      </c>
      <c r="C137" s="56">
        <v>5</v>
      </c>
      <c r="D137" s="54">
        <v>1.637</v>
      </c>
      <c r="E137" s="65">
        <v>0.13400000000000001</v>
      </c>
      <c r="F137" s="9">
        <v>1.6950000000000001</v>
      </c>
      <c r="G137" s="9">
        <v>0.61099999999999999</v>
      </c>
      <c r="H137" s="75">
        <f t="shared" si="5"/>
        <v>1.0840000000000001</v>
      </c>
    </row>
    <row r="138" spans="1:8" x14ac:dyDescent="0.3">
      <c r="A138" s="54" t="s">
        <v>21</v>
      </c>
      <c r="B138" s="55">
        <v>8</v>
      </c>
      <c r="C138" s="56">
        <v>5</v>
      </c>
      <c r="D138" s="54">
        <v>0.378</v>
      </c>
      <c r="E138" s="65">
        <v>0.28699999999999998</v>
      </c>
      <c r="F138" s="9">
        <v>1.177</v>
      </c>
      <c r="G138" s="9">
        <v>0.378</v>
      </c>
      <c r="H138" s="75">
        <f t="shared" si="5"/>
        <v>0.79900000000000004</v>
      </c>
    </row>
    <row r="139" spans="1:8" x14ac:dyDescent="0.3">
      <c r="A139" s="54" t="s">
        <v>21</v>
      </c>
      <c r="B139" s="55">
        <v>9</v>
      </c>
      <c r="C139" s="56">
        <v>50</v>
      </c>
      <c r="D139" s="54">
        <v>0.52100000000000002</v>
      </c>
      <c r="E139" s="65">
        <v>6.6000000000000003E-2</v>
      </c>
      <c r="F139" s="9">
        <v>1.1419999999999999</v>
      </c>
      <c r="G139" s="9">
        <v>0.52100000000000002</v>
      </c>
      <c r="H139" s="75">
        <f t="shared" si="5"/>
        <v>0.62099999999999989</v>
      </c>
    </row>
    <row r="140" spans="1:8" x14ac:dyDescent="0.3">
      <c r="A140" s="54" t="s">
        <v>21</v>
      </c>
      <c r="B140" s="55">
        <v>10</v>
      </c>
      <c r="C140" s="56">
        <v>50</v>
      </c>
      <c r="D140" s="54">
        <v>0.51700000000000002</v>
      </c>
      <c r="E140" s="65">
        <v>8.4000000000000005E-2</v>
      </c>
      <c r="F140" s="9">
        <v>1.171</v>
      </c>
      <c r="G140" s="9">
        <v>0.51700000000000002</v>
      </c>
      <c r="H140" s="75">
        <f t="shared" si="5"/>
        <v>0.65400000000000003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36919-9D78-45C3-B94E-7EE7CA7E5852}">
  <dimension ref="A1:U69"/>
  <sheetViews>
    <sheetView zoomScale="47" zoomScaleNormal="47" workbookViewId="0">
      <selection activeCell="D45" sqref="D45:E45"/>
    </sheetView>
  </sheetViews>
  <sheetFormatPr defaultColWidth="8.6640625" defaultRowHeight="14.4" x14ac:dyDescent="0.3"/>
  <cols>
    <col min="1" max="1" width="10.88671875" style="3" customWidth="1"/>
    <col min="2" max="12" width="8.6640625" style="3"/>
    <col min="13" max="13" width="10.5546875" style="3" customWidth="1"/>
    <col min="14" max="16384" width="8.6640625" style="3"/>
  </cols>
  <sheetData>
    <row r="1" spans="1:21" x14ac:dyDescent="0.3">
      <c r="A1" s="1" t="s">
        <v>62</v>
      </c>
      <c r="B1" s="2"/>
      <c r="C1" s="2"/>
    </row>
    <row r="3" spans="1:21" ht="15" thickBot="1" x14ac:dyDescent="0.35">
      <c r="B3" s="4"/>
      <c r="C3" s="4"/>
      <c r="D3" s="4"/>
      <c r="E3" s="4"/>
      <c r="F3" s="4"/>
      <c r="G3" s="4"/>
    </row>
    <row r="4" spans="1:21" ht="15" thickBot="1" x14ac:dyDescent="0.35">
      <c r="A4" s="79" t="s">
        <v>8</v>
      </c>
      <c r="B4" s="6" t="s">
        <v>9</v>
      </c>
      <c r="C4" s="6" t="s">
        <v>61</v>
      </c>
      <c r="D4" s="6" t="s">
        <v>11</v>
      </c>
      <c r="E4" s="6" t="s">
        <v>12</v>
      </c>
      <c r="F4" s="6" t="s">
        <v>13</v>
      </c>
      <c r="G4" s="66" t="s">
        <v>14</v>
      </c>
      <c r="H4" s="7"/>
      <c r="I4" s="7"/>
      <c r="J4" s="7"/>
      <c r="S4" s="7"/>
      <c r="T4" s="7"/>
      <c r="U4" s="7"/>
    </row>
    <row r="5" spans="1:21" x14ac:dyDescent="0.3">
      <c r="A5" s="7" t="s">
        <v>3</v>
      </c>
      <c r="B5" s="8">
        <v>0.46899999999999997</v>
      </c>
      <c r="C5" s="9">
        <v>0.52700000000000002</v>
      </c>
      <c r="D5" s="9">
        <v>0.28299999999999997</v>
      </c>
      <c r="E5" s="9">
        <v>0.32</v>
      </c>
      <c r="F5" s="9">
        <v>0.48</v>
      </c>
      <c r="G5" s="8">
        <v>0.36799999999999999</v>
      </c>
    </row>
    <row r="6" spans="1:21" x14ac:dyDescent="0.3">
      <c r="A6" s="7" t="s">
        <v>3</v>
      </c>
      <c r="B6" s="8">
        <v>0.53800000000000003</v>
      </c>
      <c r="C6" s="9">
        <v>0.52700000000000002</v>
      </c>
      <c r="D6" s="9">
        <v>0.37</v>
      </c>
      <c r="E6" s="9">
        <v>0.35199999999999998</v>
      </c>
      <c r="F6" s="9">
        <v>0.56200000000000006</v>
      </c>
      <c r="G6" s="8">
        <v>0.48899999999999999</v>
      </c>
    </row>
    <row r="7" spans="1:21" x14ac:dyDescent="0.3">
      <c r="A7" s="7">
        <v>0.05</v>
      </c>
      <c r="B7" s="8">
        <v>0.42199999999999999</v>
      </c>
      <c r="C7" s="9">
        <v>0.52400000000000002</v>
      </c>
      <c r="D7" s="9">
        <v>0.249</v>
      </c>
      <c r="E7" s="9">
        <v>0.33600000000000002</v>
      </c>
      <c r="F7" s="9">
        <v>0.48</v>
      </c>
      <c r="G7" s="8">
        <v>0.32700000000000001</v>
      </c>
    </row>
    <row r="8" spans="1:21" x14ac:dyDescent="0.3">
      <c r="A8" s="7">
        <v>0.05</v>
      </c>
      <c r="B8" s="8">
        <v>0.443</v>
      </c>
      <c r="C8" s="9">
        <v>0.53400000000000003</v>
      </c>
      <c r="D8" s="9">
        <v>0.25700000000000001</v>
      </c>
      <c r="E8" s="9">
        <v>0.33500000000000002</v>
      </c>
      <c r="F8" s="9">
        <v>0.48699999999999999</v>
      </c>
      <c r="G8" s="8">
        <v>0.114</v>
      </c>
    </row>
    <row r="9" spans="1:21" x14ac:dyDescent="0.3">
      <c r="A9" s="7">
        <v>0.5</v>
      </c>
      <c r="B9" s="8">
        <v>0.35099999999999998</v>
      </c>
      <c r="C9" s="9">
        <v>0.51200000000000001</v>
      </c>
      <c r="D9" s="9">
        <v>0.20100000000000001</v>
      </c>
      <c r="E9" s="9">
        <v>0.30499999999999999</v>
      </c>
      <c r="F9" s="9">
        <v>0.44700000000000001</v>
      </c>
      <c r="G9" s="8">
        <v>0.35099999999999998</v>
      </c>
    </row>
    <row r="10" spans="1:21" x14ac:dyDescent="0.3">
      <c r="A10" s="7">
        <v>0.5</v>
      </c>
      <c r="B10" s="8">
        <v>0.34499999999999997</v>
      </c>
      <c r="C10" s="9">
        <v>0.499</v>
      </c>
      <c r="D10" s="9">
        <v>0.187</v>
      </c>
      <c r="E10" s="9">
        <v>0.28599999999999998</v>
      </c>
      <c r="F10" s="9">
        <v>0.38400000000000001</v>
      </c>
      <c r="G10" s="8">
        <v>0.53</v>
      </c>
    </row>
    <row r="11" spans="1:21" x14ac:dyDescent="0.3">
      <c r="A11" s="7">
        <v>5</v>
      </c>
      <c r="B11" s="8">
        <v>0.46300000000000002</v>
      </c>
      <c r="C11" s="9">
        <v>0.45300000000000001</v>
      </c>
      <c r="D11" s="9">
        <v>0.126</v>
      </c>
      <c r="E11" s="9">
        <v>0.29699999999999999</v>
      </c>
      <c r="F11" s="9">
        <v>0.30499999999999999</v>
      </c>
      <c r="G11" s="8">
        <v>0.13400000000000001</v>
      </c>
    </row>
    <row r="12" spans="1:21" x14ac:dyDescent="0.3">
      <c r="A12" s="7">
        <v>5</v>
      </c>
      <c r="B12" s="8">
        <v>0.49199999999999999</v>
      </c>
      <c r="C12" s="9">
        <v>0.51400000000000001</v>
      </c>
      <c r="D12" s="9">
        <v>0.129</v>
      </c>
      <c r="E12" s="9">
        <v>0.29699999999999999</v>
      </c>
      <c r="F12" s="9">
        <v>0.28499999999999998</v>
      </c>
      <c r="G12" s="8">
        <v>0.28699999999999998</v>
      </c>
    </row>
    <row r="13" spans="1:21" x14ac:dyDescent="0.3">
      <c r="A13" s="7">
        <v>50</v>
      </c>
      <c r="B13" s="8">
        <v>9.2999999999999999E-2</v>
      </c>
      <c r="C13" s="9">
        <v>0.16400000000000001</v>
      </c>
      <c r="D13" s="9">
        <v>5.2999999999999999E-2</v>
      </c>
      <c r="E13" s="9">
        <v>0.114</v>
      </c>
      <c r="F13" s="9">
        <v>0.11</v>
      </c>
      <c r="G13" s="8">
        <v>6.6000000000000003E-2</v>
      </c>
    </row>
    <row r="14" spans="1:21" x14ac:dyDescent="0.3">
      <c r="A14" s="7">
        <v>50</v>
      </c>
      <c r="B14" s="8">
        <v>0.104</v>
      </c>
      <c r="C14" s="9">
        <v>0.23599999999999999</v>
      </c>
      <c r="D14" s="9">
        <v>5.5E-2</v>
      </c>
      <c r="E14" s="9">
        <v>7.9000000000000001E-2</v>
      </c>
      <c r="F14" s="9">
        <v>0.182</v>
      </c>
      <c r="G14" s="8">
        <v>8.4000000000000005E-2</v>
      </c>
    </row>
    <row r="15" spans="1:21" x14ac:dyDescent="0.3">
      <c r="A15" s="10" t="s">
        <v>87</v>
      </c>
      <c r="B15" s="2"/>
      <c r="C15" s="2"/>
    </row>
    <row r="17" spans="1:16" ht="15" thickBot="1" x14ac:dyDescent="0.35">
      <c r="B17" s="4"/>
      <c r="C17" s="4"/>
      <c r="D17" s="4"/>
      <c r="E17" s="4"/>
      <c r="F17" s="4"/>
      <c r="G17" s="4"/>
    </row>
    <row r="18" spans="1:16" ht="15" thickBot="1" x14ac:dyDescent="0.35">
      <c r="A18" s="5" t="s">
        <v>8</v>
      </c>
      <c r="B18" s="6" t="s">
        <v>9</v>
      </c>
      <c r="C18" s="6" t="s">
        <v>61</v>
      </c>
      <c r="D18" s="6" t="s">
        <v>11</v>
      </c>
      <c r="E18" s="6" t="s">
        <v>12</v>
      </c>
      <c r="F18" s="6" t="s">
        <v>13</v>
      </c>
      <c r="G18" s="66" t="s">
        <v>14</v>
      </c>
      <c r="H18" s="7"/>
      <c r="I18" s="7"/>
      <c r="J18" s="7"/>
    </row>
    <row r="19" spans="1:16" x14ac:dyDescent="0.3">
      <c r="A19" s="11" t="s">
        <v>3</v>
      </c>
      <c r="B19" s="3">
        <f t="shared" ref="B19:G19" si="0">AVERAGE(B$5:B$6)</f>
        <v>0.50350000000000006</v>
      </c>
      <c r="C19" s="3">
        <f t="shared" si="0"/>
        <v>0.52700000000000002</v>
      </c>
      <c r="D19" s="3">
        <f t="shared" si="0"/>
        <v>0.32650000000000001</v>
      </c>
      <c r="E19" s="3">
        <f t="shared" si="0"/>
        <v>0.33599999999999997</v>
      </c>
      <c r="F19" s="3">
        <f t="shared" si="0"/>
        <v>0.52100000000000002</v>
      </c>
      <c r="G19" s="3">
        <f t="shared" si="0"/>
        <v>0.42849999999999999</v>
      </c>
    </row>
    <row r="20" spans="1:16" x14ac:dyDescent="0.3">
      <c r="A20" s="11"/>
    </row>
    <row r="21" spans="1:16" x14ac:dyDescent="0.3">
      <c r="A21" s="11">
        <v>0.05</v>
      </c>
      <c r="B21" s="3">
        <f t="shared" ref="B21:G21" si="1">AVERAGE(B7:B8)</f>
        <v>0.4325</v>
      </c>
      <c r="C21" s="3">
        <f t="shared" si="1"/>
        <v>0.52900000000000003</v>
      </c>
      <c r="D21" s="3">
        <f t="shared" si="1"/>
        <v>0.253</v>
      </c>
      <c r="E21" s="3">
        <f t="shared" si="1"/>
        <v>0.33550000000000002</v>
      </c>
      <c r="F21" s="3">
        <f t="shared" si="1"/>
        <v>0.48349999999999999</v>
      </c>
      <c r="G21" s="3">
        <f t="shared" si="1"/>
        <v>0.2205</v>
      </c>
    </row>
    <row r="22" spans="1:16" x14ac:dyDescent="0.3">
      <c r="A22" s="11"/>
    </row>
    <row r="23" spans="1:16" x14ac:dyDescent="0.3">
      <c r="A23" s="11">
        <v>0.5</v>
      </c>
      <c r="B23" s="3">
        <f t="shared" ref="B23:G23" si="2">AVERAGE(B9:B10)</f>
        <v>0.34799999999999998</v>
      </c>
      <c r="C23" s="3">
        <f t="shared" si="2"/>
        <v>0.50550000000000006</v>
      </c>
      <c r="D23" s="3">
        <f t="shared" si="2"/>
        <v>0.19400000000000001</v>
      </c>
      <c r="E23" s="3">
        <f t="shared" si="2"/>
        <v>0.29549999999999998</v>
      </c>
      <c r="F23" s="3">
        <f t="shared" si="2"/>
        <v>0.41549999999999998</v>
      </c>
      <c r="G23" s="3">
        <f t="shared" si="2"/>
        <v>0.4405</v>
      </c>
    </row>
    <row r="24" spans="1:16" x14ac:dyDescent="0.3">
      <c r="A24" s="11"/>
    </row>
    <row r="25" spans="1:16" x14ac:dyDescent="0.3">
      <c r="A25" s="11">
        <v>5</v>
      </c>
      <c r="B25" s="3">
        <f t="shared" ref="B25:G25" si="3">AVERAGE(B11:B12)</f>
        <v>0.47750000000000004</v>
      </c>
      <c r="C25" s="3">
        <f t="shared" si="3"/>
        <v>0.48350000000000004</v>
      </c>
      <c r="D25" s="3">
        <f t="shared" si="3"/>
        <v>0.1275</v>
      </c>
      <c r="E25" s="3">
        <f t="shared" si="3"/>
        <v>0.29699999999999999</v>
      </c>
      <c r="F25" s="3">
        <f t="shared" si="3"/>
        <v>0.29499999999999998</v>
      </c>
      <c r="G25" s="3">
        <f t="shared" si="3"/>
        <v>0.21049999999999999</v>
      </c>
    </row>
    <row r="26" spans="1:16" x14ac:dyDescent="0.3">
      <c r="A26" s="12"/>
    </row>
    <row r="27" spans="1:16" x14ac:dyDescent="0.3">
      <c r="A27" s="11">
        <v>50</v>
      </c>
      <c r="B27" s="3">
        <f t="shared" ref="B27:G27" si="4">AVERAGE(B13:B14)</f>
        <v>9.8500000000000004E-2</v>
      </c>
      <c r="C27" s="3">
        <f t="shared" si="4"/>
        <v>0.2</v>
      </c>
      <c r="D27" s="3">
        <f t="shared" si="4"/>
        <v>5.3999999999999999E-2</v>
      </c>
      <c r="E27" s="3">
        <f t="shared" si="4"/>
        <v>9.6500000000000002E-2</v>
      </c>
      <c r="F27" s="3">
        <f t="shared" si="4"/>
        <v>0.14599999999999999</v>
      </c>
      <c r="G27" s="3">
        <f t="shared" si="4"/>
        <v>7.5000000000000011E-2</v>
      </c>
    </row>
    <row r="29" spans="1:16" x14ac:dyDescent="0.3">
      <c r="A29" s="10" t="s">
        <v>63</v>
      </c>
      <c r="B29" s="2"/>
      <c r="C29" s="2"/>
    </row>
    <row r="31" spans="1:16" ht="15" thickBot="1" x14ac:dyDescent="0.35">
      <c r="B31" s="4"/>
      <c r="C31" s="4"/>
      <c r="D31" s="4"/>
      <c r="E31" s="4"/>
      <c r="F31" s="4"/>
      <c r="G31" s="4"/>
      <c r="L31" s="3" t="s">
        <v>15</v>
      </c>
      <c r="M31" s="13">
        <v>100</v>
      </c>
    </row>
    <row r="32" spans="1:16" ht="15" thickBot="1" x14ac:dyDescent="0.35">
      <c r="A32" s="5" t="s">
        <v>8</v>
      </c>
      <c r="B32" s="6" t="s">
        <v>9</v>
      </c>
      <c r="C32" s="6" t="s">
        <v>10</v>
      </c>
      <c r="D32" s="6" t="s">
        <v>11</v>
      </c>
      <c r="E32" s="6" t="s">
        <v>12</v>
      </c>
      <c r="F32" s="6" t="s">
        <v>13</v>
      </c>
      <c r="G32" s="66" t="s">
        <v>14</v>
      </c>
      <c r="H32" s="7"/>
      <c r="I32" s="7"/>
      <c r="J32" s="7"/>
      <c r="L32" s="3" t="s">
        <v>16</v>
      </c>
      <c r="M32" s="3" t="s">
        <v>17</v>
      </c>
      <c r="O32" s="3" t="s">
        <v>0</v>
      </c>
      <c r="P32" s="3" t="s">
        <v>1</v>
      </c>
    </row>
    <row r="33" spans="1:17" x14ac:dyDescent="0.3">
      <c r="A33" s="7" t="s">
        <v>3</v>
      </c>
      <c r="B33" s="14">
        <v>100</v>
      </c>
      <c r="C33" s="14">
        <v>100</v>
      </c>
      <c r="D33" s="14">
        <v>100</v>
      </c>
      <c r="E33" s="14">
        <v>100</v>
      </c>
      <c r="F33" s="14">
        <v>100</v>
      </c>
      <c r="G33" s="14">
        <v>100</v>
      </c>
      <c r="H33" s="14"/>
      <c r="I33" s="14"/>
      <c r="J33" s="14"/>
      <c r="N33" s="7" t="s">
        <v>3</v>
      </c>
      <c r="O33" s="3">
        <v>100</v>
      </c>
      <c r="P33" s="3">
        <v>0</v>
      </c>
    </row>
    <row r="34" spans="1:17" x14ac:dyDescent="0.3">
      <c r="A34" s="7"/>
      <c r="B34" s="14"/>
      <c r="C34" s="14"/>
      <c r="D34" s="14"/>
      <c r="E34" s="14"/>
      <c r="F34" s="14"/>
      <c r="G34" s="14"/>
      <c r="H34" s="14"/>
      <c r="I34" s="14"/>
      <c r="J34" s="14"/>
      <c r="N34" s="7" t="s">
        <v>4</v>
      </c>
      <c r="O34" s="15">
        <f>AVERAGE(B35:F35,E46)</f>
        <v>91.284044793098857</v>
      </c>
      <c r="P34" s="3">
        <f>STDEV(B35:F35,E46)</f>
        <v>8.6919159696286616</v>
      </c>
    </row>
    <row r="35" spans="1:17" x14ac:dyDescent="0.3">
      <c r="A35" s="7">
        <v>0.05</v>
      </c>
      <c r="B35" s="14">
        <f>(B21*$M$31)/B19</f>
        <v>85.898709036742787</v>
      </c>
      <c r="C35" s="14">
        <f t="shared" ref="C35:G35" si="5">(C21*$M$31)/C19</f>
        <v>100.37950664136623</v>
      </c>
      <c r="D35" s="14">
        <f t="shared" si="5"/>
        <v>77.488514548238896</v>
      </c>
      <c r="E35" s="14">
        <f t="shared" si="5"/>
        <v>99.851190476190496</v>
      </c>
      <c r="F35" s="14">
        <f t="shared" si="5"/>
        <v>92.80230326295586</v>
      </c>
      <c r="G35" s="19">
        <f t="shared" si="5"/>
        <v>51.4585764294049</v>
      </c>
      <c r="H35" s="14"/>
      <c r="I35" s="14"/>
      <c r="J35" s="14"/>
      <c r="N35" s="7" t="s">
        <v>5</v>
      </c>
      <c r="O35" s="15">
        <f>AVERAGE(B37:G37)</f>
        <v>82.491989317483387</v>
      </c>
      <c r="P35" s="3">
        <f>STDEV(B37:G37)</f>
        <v>16.378879630730854</v>
      </c>
      <c r="Q35" s="16"/>
    </row>
    <row r="36" spans="1:17" x14ac:dyDescent="0.3">
      <c r="A36" s="7"/>
      <c r="B36" s="14"/>
      <c r="C36" s="14"/>
      <c r="D36" s="14"/>
      <c r="E36" s="14"/>
      <c r="F36" s="14"/>
      <c r="G36" s="14"/>
      <c r="H36" s="14"/>
      <c r="I36" s="14"/>
      <c r="J36" s="14"/>
      <c r="N36" s="7">
        <v>5</v>
      </c>
      <c r="O36" s="15">
        <f>AVERAGE(B39:C39,E39:G39,E47)</f>
        <v>76.144293960956205</v>
      </c>
      <c r="P36" s="3">
        <f>STDEV(B39:C39,E39:G39,E47)</f>
        <v>19.256127485205475</v>
      </c>
      <c r="Q36" s="16"/>
    </row>
    <row r="37" spans="1:17" x14ac:dyDescent="0.3">
      <c r="A37" s="7">
        <v>0.5</v>
      </c>
      <c r="B37" s="14">
        <f>(B23*$M$31)/B$19</f>
        <v>69.116186693147952</v>
      </c>
      <c r="C37" s="14">
        <f t="shared" ref="C37:G37" si="6">(C23*$M$31)/C$19</f>
        <v>95.920303605313094</v>
      </c>
      <c r="D37" s="14">
        <f t="shared" si="6"/>
        <v>59.418070444104139</v>
      </c>
      <c r="E37" s="14">
        <f t="shared" si="6"/>
        <v>87.946428571428569</v>
      </c>
      <c r="F37" s="14">
        <f t="shared" si="6"/>
        <v>79.750479846449124</v>
      </c>
      <c r="G37" s="14">
        <f t="shared" si="6"/>
        <v>102.80046674445741</v>
      </c>
      <c r="H37" s="14"/>
      <c r="I37" s="14"/>
      <c r="J37" s="14"/>
      <c r="N37" s="7">
        <v>50</v>
      </c>
      <c r="O37" s="15">
        <f>AVERAGE(B41:G41)</f>
        <v>24.716493523356082</v>
      </c>
      <c r="P37" s="3">
        <f>STDEV(B41:G41)</f>
        <v>8.3375127317094151</v>
      </c>
      <c r="Q37" s="16"/>
    </row>
    <row r="38" spans="1:17" x14ac:dyDescent="0.3">
      <c r="A38" s="7"/>
      <c r="B38" s="14"/>
      <c r="C38" s="14"/>
      <c r="D38" s="14"/>
      <c r="E38" s="14"/>
      <c r="F38" s="14"/>
      <c r="G38" s="14"/>
      <c r="H38" s="14"/>
      <c r="I38" s="14"/>
      <c r="J38" s="14"/>
      <c r="O38" s="15"/>
    </row>
    <row r="39" spans="1:17" ht="18" x14ac:dyDescent="0.35">
      <c r="A39" s="7">
        <v>5</v>
      </c>
      <c r="B39" s="14">
        <f>(B25*$M$31)/B$19</f>
        <v>94.836146971201572</v>
      </c>
      <c r="C39" s="14">
        <f t="shared" ref="C39:G39" si="7">(C25*$M$31)/C$19</f>
        <v>91.745730550284634</v>
      </c>
      <c r="D39" s="80">
        <f t="shared" si="7"/>
        <v>39.050535987748852</v>
      </c>
      <c r="E39" s="14">
        <f t="shared" si="7"/>
        <v>88.392857142857153</v>
      </c>
      <c r="F39" s="14">
        <f t="shared" si="7"/>
        <v>56.621880998080613</v>
      </c>
      <c r="G39" s="14">
        <f t="shared" si="7"/>
        <v>49.124854142357059</v>
      </c>
      <c r="H39" s="14"/>
      <c r="I39" s="14"/>
      <c r="J39" s="14"/>
      <c r="N39" s="17" t="s">
        <v>6</v>
      </c>
    </row>
    <row r="40" spans="1:17" x14ac:dyDescent="0.3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7" x14ac:dyDescent="0.3">
      <c r="A41" s="7">
        <v>50</v>
      </c>
      <c r="B41" s="14">
        <f>(B27*$M$31)/B$19</f>
        <v>19.563058589870902</v>
      </c>
      <c r="C41" s="14">
        <f t="shared" ref="C41:G41" si="8">(C27*$M$31)/C$19</f>
        <v>37.950664136622386</v>
      </c>
      <c r="D41" s="14">
        <f t="shared" si="8"/>
        <v>16.539050535987748</v>
      </c>
      <c r="E41" s="14">
        <f t="shared" si="8"/>
        <v>28.720238095238098</v>
      </c>
      <c r="F41" s="14">
        <f t="shared" si="8"/>
        <v>28.023032629558539</v>
      </c>
      <c r="G41" s="14">
        <f t="shared" si="8"/>
        <v>17.502917152858814</v>
      </c>
      <c r="H41" s="14"/>
      <c r="I41" s="14"/>
      <c r="J41" s="14"/>
    </row>
    <row r="44" spans="1:17" x14ac:dyDescent="0.3">
      <c r="D44" s="7"/>
    </row>
    <row r="45" spans="1:17" ht="43.2" x14ac:dyDescent="0.3">
      <c r="D45" s="81" t="s">
        <v>88</v>
      </c>
      <c r="E45" s="82" t="s">
        <v>23</v>
      </c>
    </row>
    <row r="46" spans="1:17" x14ac:dyDescent="0.3">
      <c r="D46" s="82" t="s">
        <v>89</v>
      </c>
      <c r="E46" s="83">
        <f>AVERAGE(B35:F35)</f>
        <v>91.284044793098857</v>
      </c>
    </row>
    <row r="47" spans="1:17" x14ac:dyDescent="0.3">
      <c r="D47" s="82" t="s">
        <v>90</v>
      </c>
      <c r="E47" s="84">
        <f>AVERAGE(B39:C39,E39:G39)</f>
        <v>76.144293960956205</v>
      </c>
    </row>
    <row r="52" spans="2:9" x14ac:dyDescent="0.3">
      <c r="B52" s="14"/>
      <c r="C52" s="14"/>
      <c r="D52" s="14"/>
      <c r="E52" s="14"/>
      <c r="F52" s="14"/>
      <c r="G52" s="14"/>
    </row>
    <row r="53" spans="2:9" x14ac:dyDescent="0.3">
      <c r="B53" s="14"/>
      <c r="C53" s="14"/>
      <c r="D53" s="14"/>
      <c r="E53" s="14"/>
      <c r="F53" s="14"/>
      <c r="G53" s="14"/>
    </row>
    <row r="54" spans="2:9" x14ac:dyDescent="0.3">
      <c r="B54" s="14"/>
      <c r="C54" s="14"/>
      <c r="D54" s="14"/>
      <c r="E54" s="14"/>
      <c r="F54" s="14"/>
      <c r="G54" s="15"/>
    </row>
    <row r="55" spans="2:9" x14ac:dyDescent="0.3">
      <c r="B55" s="14"/>
      <c r="C55" s="14"/>
      <c r="D55" s="14"/>
      <c r="E55" s="14"/>
      <c r="F55" s="14"/>
      <c r="G55" s="14"/>
    </row>
    <row r="56" spans="2:9" x14ac:dyDescent="0.3">
      <c r="B56" s="14"/>
      <c r="C56" s="14"/>
      <c r="D56" s="14"/>
      <c r="E56" s="14"/>
      <c r="F56" s="14"/>
      <c r="G56" s="14"/>
    </row>
    <row r="57" spans="2:9" x14ac:dyDescent="0.3">
      <c r="B57" s="14"/>
      <c r="C57" s="14"/>
      <c r="D57" s="14"/>
      <c r="E57" s="14"/>
      <c r="F57" s="14"/>
      <c r="G57" s="14"/>
    </row>
    <row r="58" spans="2:9" x14ac:dyDescent="0.3">
      <c r="B58" s="14"/>
      <c r="C58" s="14"/>
      <c r="D58" s="24"/>
      <c r="E58" s="14"/>
      <c r="F58" s="14"/>
      <c r="G58" s="14"/>
    </row>
    <row r="59" spans="2:9" x14ac:dyDescent="0.3">
      <c r="B59" s="14"/>
      <c r="C59" s="14"/>
      <c r="D59" s="14"/>
      <c r="E59" s="14"/>
      <c r="F59" s="14"/>
      <c r="G59" s="14"/>
    </row>
    <row r="60" spans="2:9" x14ac:dyDescent="0.3">
      <c r="B60" s="14"/>
      <c r="C60" s="14"/>
      <c r="D60" s="14"/>
      <c r="E60" s="14"/>
      <c r="F60" s="14"/>
      <c r="G60" s="14"/>
    </row>
    <row r="63" spans="2:9" x14ac:dyDescent="0.3">
      <c r="B63" s="7"/>
      <c r="C63" s="7"/>
      <c r="D63" s="7"/>
      <c r="E63" s="7"/>
      <c r="F63" s="7"/>
    </row>
    <row r="64" spans="2:9" x14ac:dyDescent="0.3">
      <c r="B64" s="14"/>
      <c r="C64" s="14"/>
      <c r="D64" s="14"/>
      <c r="E64" s="14"/>
      <c r="F64" s="14"/>
      <c r="I64" s="14"/>
    </row>
    <row r="65" spans="2:9" x14ac:dyDescent="0.3">
      <c r="B65" s="14"/>
      <c r="C65" s="14"/>
      <c r="D65" s="14"/>
      <c r="E65" s="14"/>
      <c r="F65" s="14"/>
      <c r="I65" s="14"/>
    </row>
    <row r="66" spans="2:9" x14ac:dyDescent="0.3">
      <c r="B66" s="14"/>
      <c r="C66" s="14"/>
      <c r="D66" s="14"/>
      <c r="E66" s="24"/>
      <c r="F66" s="14"/>
      <c r="I66" s="14"/>
    </row>
    <row r="67" spans="2:9" x14ac:dyDescent="0.3">
      <c r="B67" s="14"/>
      <c r="C67" s="14"/>
      <c r="D67" s="14"/>
      <c r="E67" s="14"/>
      <c r="F67" s="14"/>
      <c r="I67" s="14"/>
    </row>
    <row r="68" spans="2:9" x14ac:dyDescent="0.3">
      <c r="B68" s="14"/>
      <c r="C68" s="14"/>
      <c r="D68" s="14"/>
      <c r="E68" s="14"/>
      <c r="F68" s="14"/>
      <c r="I68" s="14"/>
    </row>
    <row r="69" spans="2:9" x14ac:dyDescent="0.3">
      <c r="B69" s="14"/>
      <c r="C69" s="15"/>
      <c r="D69" s="14"/>
      <c r="E69" s="14"/>
      <c r="F69" s="14"/>
      <c r="I69" s="1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81C2-4502-4C03-ACFC-EB1DB6F50C7B}">
  <dimension ref="A1:U66"/>
  <sheetViews>
    <sheetView topLeftCell="A22" zoomScale="45" workbookViewId="0">
      <selection activeCell="C45" sqref="C45:D45"/>
    </sheetView>
  </sheetViews>
  <sheetFormatPr defaultColWidth="8.6640625" defaultRowHeight="14.4" x14ac:dyDescent="0.3"/>
  <cols>
    <col min="1" max="1" width="10.88671875" style="3" customWidth="1"/>
    <col min="2" max="16384" width="8.6640625" style="3"/>
  </cols>
  <sheetData>
    <row r="1" spans="1:21" x14ac:dyDescent="0.3">
      <c r="A1" s="1" t="s">
        <v>62</v>
      </c>
      <c r="B1" s="2"/>
      <c r="C1" s="2"/>
    </row>
    <row r="3" spans="1:21" ht="15" thickBot="1" x14ac:dyDescent="0.35">
      <c r="B3" s="4"/>
      <c r="C3" s="4"/>
      <c r="D3" s="4"/>
      <c r="E3" s="4"/>
      <c r="F3" s="4"/>
      <c r="G3" s="4"/>
    </row>
    <row r="4" spans="1:21" ht="15" thickBot="1" x14ac:dyDescent="0.35">
      <c r="A4" s="5" t="s">
        <v>8</v>
      </c>
      <c r="B4" s="6" t="s">
        <v>9</v>
      </c>
      <c r="C4" s="6" t="s">
        <v>61</v>
      </c>
      <c r="D4" s="6" t="s">
        <v>11</v>
      </c>
      <c r="E4" s="6" t="s">
        <v>12</v>
      </c>
      <c r="F4" s="6" t="s">
        <v>13</v>
      </c>
      <c r="G4" s="66" t="s">
        <v>14</v>
      </c>
      <c r="H4" s="7"/>
      <c r="I4" s="7"/>
      <c r="J4" s="7"/>
      <c r="L4" s="5"/>
      <c r="S4" s="7"/>
      <c r="T4" s="7"/>
      <c r="U4" s="7"/>
    </row>
    <row r="5" spans="1:21" x14ac:dyDescent="0.3">
      <c r="A5" s="7" t="s">
        <v>3</v>
      </c>
      <c r="B5">
        <v>0.96399999999999997</v>
      </c>
      <c r="C5">
        <v>1.579</v>
      </c>
      <c r="D5">
        <v>0.7629999999999999</v>
      </c>
      <c r="E5">
        <v>0.55700000000000005</v>
      </c>
      <c r="F5">
        <v>0.69899999999999995</v>
      </c>
      <c r="G5">
        <v>0.878</v>
      </c>
      <c r="L5" s="7"/>
    </row>
    <row r="6" spans="1:21" x14ac:dyDescent="0.3">
      <c r="A6" s="7" t="s">
        <v>3</v>
      </c>
      <c r="B6">
        <v>1.018</v>
      </c>
      <c r="C6">
        <v>1.6280000000000001</v>
      </c>
      <c r="D6">
        <v>0.86599999999999999</v>
      </c>
      <c r="E6">
        <v>0.65200000000000002</v>
      </c>
      <c r="F6">
        <v>0.78600000000000003</v>
      </c>
      <c r="G6">
        <v>0.99</v>
      </c>
      <c r="L6" s="7"/>
    </row>
    <row r="7" spans="1:21" x14ac:dyDescent="0.3">
      <c r="A7" s="7">
        <v>0.05</v>
      </c>
      <c r="B7">
        <v>0.85299999999999998</v>
      </c>
      <c r="C7">
        <v>1.637</v>
      </c>
      <c r="D7">
        <v>0.72299999999999998</v>
      </c>
      <c r="E7">
        <v>0.64900000000000002</v>
      </c>
      <c r="F7">
        <v>0.82700000000000007</v>
      </c>
      <c r="G7">
        <v>0.7390000000000001</v>
      </c>
      <c r="L7" s="7"/>
    </row>
    <row r="8" spans="1:21" x14ac:dyDescent="0.3">
      <c r="A8" s="7">
        <v>0.05</v>
      </c>
      <c r="B8">
        <v>0.92700000000000005</v>
      </c>
      <c r="C8">
        <v>1.69</v>
      </c>
      <c r="D8">
        <v>0.66099999999999992</v>
      </c>
      <c r="E8">
        <v>0.63600000000000001</v>
      </c>
      <c r="F8">
        <v>0.78099999999999992</v>
      </c>
      <c r="G8">
        <v>1.3690000000000002</v>
      </c>
      <c r="L8" s="7"/>
    </row>
    <row r="9" spans="1:21" x14ac:dyDescent="0.3">
      <c r="A9" s="7">
        <v>0.5</v>
      </c>
      <c r="B9">
        <v>0.85899999999999999</v>
      </c>
      <c r="C9">
        <v>1.6180000000000003</v>
      </c>
      <c r="D9">
        <v>0.65799999999999992</v>
      </c>
      <c r="E9">
        <v>0.65900000000000003</v>
      </c>
      <c r="F9">
        <v>0.75300000000000011</v>
      </c>
      <c r="G9">
        <v>0.86499999999999999</v>
      </c>
      <c r="L9" s="7"/>
    </row>
    <row r="10" spans="1:21" x14ac:dyDescent="0.3">
      <c r="A10" s="7">
        <v>0.5</v>
      </c>
      <c r="B10">
        <v>0.93700000000000006</v>
      </c>
      <c r="C10">
        <v>1.6279999999999997</v>
      </c>
      <c r="D10">
        <v>0.62</v>
      </c>
      <c r="E10">
        <v>0.59200000000000008</v>
      </c>
      <c r="F10">
        <v>0.68399999999999994</v>
      </c>
      <c r="G10">
        <v>1.137</v>
      </c>
      <c r="L10" s="7"/>
    </row>
    <row r="11" spans="1:21" x14ac:dyDescent="0.3">
      <c r="A11" s="7">
        <v>5</v>
      </c>
      <c r="B11">
        <v>0.95000000000000007</v>
      </c>
      <c r="C11">
        <v>1.548</v>
      </c>
      <c r="D11">
        <v>0.54600000000000004</v>
      </c>
      <c r="E11">
        <v>0.63800000000000001</v>
      </c>
      <c r="F11">
        <v>0.59400000000000008</v>
      </c>
      <c r="G11">
        <v>1.0840000000000001</v>
      </c>
      <c r="L11" s="7"/>
    </row>
    <row r="12" spans="1:21" x14ac:dyDescent="0.3">
      <c r="A12" s="7">
        <v>5</v>
      </c>
      <c r="B12">
        <v>0.88300000000000001</v>
      </c>
      <c r="C12">
        <v>1.671</v>
      </c>
      <c r="D12">
        <v>0.54999999999999993</v>
      </c>
      <c r="E12">
        <v>0.629</v>
      </c>
      <c r="F12">
        <v>0.60400000000000009</v>
      </c>
      <c r="G12">
        <v>0.79900000000000004</v>
      </c>
      <c r="L12" s="7"/>
    </row>
    <row r="13" spans="1:21" x14ac:dyDescent="0.3">
      <c r="A13" s="7">
        <v>50</v>
      </c>
      <c r="B13">
        <v>0.54400000000000004</v>
      </c>
      <c r="C13">
        <v>1.0839999999999999</v>
      </c>
      <c r="D13">
        <v>0.45299999999999996</v>
      </c>
      <c r="E13">
        <v>0.49099999999999999</v>
      </c>
      <c r="F13">
        <v>0.66300000000000003</v>
      </c>
      <c r="G13">
        <v>0.62099999999999989</v>
      </c>
      <c r="L13" s="7"/>
    </row>
    <row r="14" spans="1:21" x14ac:dyDescent="0.3">
      <c r="A14" s="7">
        <v>50</v>
      </c>
      <c r="B14">
        <v>0.54499999999999993</v>
      </c>
      <c r="C14">
        <v>1.1819999999999999</v>
      </c>
      <c r="D14">
        <v>0.47300000000000003</v>
      </c>
      <c r="E14">
        <v>0.46300000000000008</v>
      </c>
      <c r="F14">
        <v>0.57499999999999996</v>
      </c>
      <c r="G14">
        <v>0.65400000000000003</v>
      </c>
      <c r="L14" s="7"/>
    </row>
    <row r="15" spans="1:21" x14ac:dyDescent="0.3">
      <c r="A15" s="10" t="s">
        <v>87</v>
      </c>
      <c r="B15" s="2"/>
      <c r="C15" s="2"/>
    </row>
    <row r="17" spans="1:16" ht="15" thickBot="1" x14ac:dyDescent="0.35">
      <c r="B17" s="4"/>
      <c r="C17" s="4"/>
      <c r="D17" s="4"/>
      <c r="E17" s="4"/>
      <c r="F17" s="4"/>
      <c r="G17" s="4"/>
    </row>
    <row r="18" spans="1:16" ht="15" thickBot="1" x14ac:dyDescent="0.35">
      <c r="A18" s="5" t="s">
        <v>8</v>
      </c>
      <c r="B18" s="6" t="s">
        <v>9</v>
      </c>
      <c r="C18" s="6" t="s">
        <v>10</v>
      </c>
      <c r="D18" s="6" t="s">
        <v>11</v>
      </c>
      <c r="E18" s="6" t="s">
        <v>12</v>
      </c>
      <c r="F18" s="6" t="s">
        <v>13</v>
      </c>
      <c r="G18" s="66" t="s">
        <v>14</v>
      </c>
      <c r="H18" s="7"/>
      <c r="I18" s="7"/>
      <c r="J18" s="7"/>
    </row>
    <row r="19" spans="1:16" x14ac:dyDescent="0.3">
      <c r="A19" s="11" t="s">
        <v>3</v>
      </c>
      <c r="B19" s="3">
        <f t="shared" ref="B19:G19" si="0">AVERAGE(B$5:B$6)</f>
        <v>0.99099999999999999</v>
      </c>
      <c r="C19" s="3">
        <f t="shared" si="0"/>
        <v>1.6034999999999999</v>
      </c>
      <c r="D19" s="3">
        <f t="shared" si="0"/>
        <v>0.8145</v>
      </c>
      <c r="E19" s="3">
        <f t="shared" si="0"/>
        <v>0.60450000000000004</v>
      </c>
      <c r="F19" s="3">
        <f t="shared" si="0"/>
        <v>0.74249999999999994</v>
      </c>
      <c r="G19" s="3">
        <f t="shared" si="0"/>
        <v>0.93399999999999994</v>
      </c>
    </row>
    <row r="20" spans="1:16" x14ac:dyDescent="0.3">
      <c r="A20" s="11"/>
    </row>
    <row r="21" spans="1:16" x14ac:dyDescent="0.3">
      <c r="A21" s="11">
        <v>0.05</v>
      </c>
      <c r="B21" s="3">
        <f t="shared" ref="B21:G21" si="1">AVERAGE(B7:B8)</f>
        <v>0.89</v>
      </c>
      <c r="C21" s="3">
        <f t="shared" si="1"/>
        <v>1.6635</v>
      </c>
      <c r="D21" s="3">
        <f t="shared" si="1"/>
        <v>0.69199999999999995</v>
      </c>
      <c r="E21" s="3">
        <f t="shared" si="1"/>
        <v>0.64250000000000007</v>
      </c>
      <c r="F21" s="3">
        <f t="shared" si="1"/>
        <v>0.80400000000000005</v>
      </c>
      <c r="G21" s="3">
        <f t="shared" si="1"/>
        <v>1.0540000000000003</v>
      </c>
    </row>
    <row r="22" spans="1:16" x14ac:dyDescent="0.3">
      <c r="A22" s="11"/>
    </row>
    <row r="23" spans="1:16" x14ac:dyDescent="0.3">
      <c r="A23" s="11">
        <v>0.5</v>
      </c>
      <c r="B23" s="3">
        <f t="shared" ref="B23:G23" si="2">AVERAGE(B9:B10)</f>
        <v>0.89800000000000002</v>
      </c>
      <c r="C23" s="3">
        <f t="shared" si="2"/>
        <v>1.623</v>
      </c>
      <c r="D23" s="3">
        <f t="shared" si="2"/>
        <v>0.63900000000000001</v>
      </c>
      <c r="E23" s="3">
        <f t="shared" si="2"/>
        <v>0.62550000000000006</v>
      </c>
      <c r="F23" s="3">
        <f t="shared" si="2"/>
        <v>0.71850000000000003</v>
      </c>
      <c r="G23" s="3">
        <f t="shared" si="2"/>
        <v>1.0009999999999999</v>
      </c>
    </row>
    <row r="24" spans="1:16" x14ac:dyDescent="0.3">
      <c r="A24" s="11"/>
    </row>
    <row r="25" spans="1:16" x14ac:dyDescent="0.3">
      <c r="A25" s="11">
        <v>5</v>
      </c>
      <c r="B25" s="3">
        <f t="shared" ref="B25:G25" si="3">AVERAGE(B11:B12)</f>
        <v>0.91650000000000009</v>
      </c>
      <c r="C25" s="3">
        <f t="shared" si="3"/>
        <v>1.6095000000000002</v>
      </c>
      <c r="D25" s="3">
        <f t="shared" si="3"/>
        <v>0.54800000000000004</v>
      </c>
      <c r="E25" s="3">
        <f t="shared" si="3"/>
        <v>0.63349999999999995</v>
      </c>
      <c r="F25" s="3">
        <f t="shared" si="3"/>
        <v>0.59900000000000009</v>
      </c>
      <c r="G25" s="3">
        <f t="shared" si="3"/>
        <v>0.9415</v>
      </c>
    </row>
    <row r="26" spans="1:16" x14ac:dyDescent="0.3">
      <c r="A26" s="12"/>
    </row>
    <row r="27" spans="1:16" x14ac:dyDescent="0.3">
      <c r="A27" s="11">
        <v>50</v>
      </c>
      <c r="B27" s="3">
        <f t="shared" ref="B27:G27" si="4">AVERAGE(B13:B14)</f>
        <v>0.54449999999999998</v>
      </c>
      <c r="C27" s="3">
        <f t="shared" si="4"/>
        <v>1.133</v>
      </c>
      <c r="D27" s="3">
        <f t="shared" si="4"/>
        <v>0.46299999999999997</v>
      </c>
      <c r="E27" s="3">
        <f t="shared" si="4"/>
        <v>0.47700000000000004</v>
      </c>
      <c r="F27" s="3">
        <f t="shared" si="4"/>
        <v>0.61899999999999999</v>
      </c>
      <c r="G27" s="3">
        <f t="shared" si="4"/>
        <v>0.63749999999999996</v>
      </c>
    </row>
    <row r="29" spans="1:16" x14ac:dyDescent="0.3">
      <c r="A29" s="10" t="s">
        <v>63</v>
      </c>
      <c r="B29" s="2"/>
      <c r="C29" s="2"/>
    </row>
    <row r="31" spans="1:16" ht="15" thickBot="1" x14ac:dyDescent="0.35">
      <c r="B31" s="4"/>
      <c r="C31" s="4"/>
      <c r="D31" s="4"/>
      <c r="E31" s="4"/>
      <c r="F31" s="4"/>
      <c r="G31" s="4"/>
      <c r="L31" s="3" t="s">
        <v>15</v>
      </c>
      <c r="M31" s="13">
        <v>100</v>
      </c>
    </row>
    <row r="32" spans="1:16" ht="15" thickBot="1" x14ac:dyDescent="0.35">
      <c r="A32" s="5" t="s">
        <v>8</v>
      </c>
      <c r="B32" s="6" t="s">
        <v>9</v>
      </c>
      <c r="C32" s="6" t="s">
        <v>10</v>
      </c>
      <c r="D32" s="6" t="s">
        <v>11</v>
      </c>
      <c r="E32" s="6" t="s">
        <v>12</v>
      </c>
      <c r="F32" s="6" t="s">
        <v>13</v>
      </c>
      <c r="G32" s="66" t="s">
        <v>14</v>
      </c>
      <c r="H32" s="7"/>
      <c r="I32" s="7"/>
      <c r="J32" s="7"/>
      <c r="L32" s="3" t="s">
        <v>16</v>
      </c>
      <c r="M32" s="3" t="s">
        <v>17</v>
      </c>
      <c r="O32" s="7" t="s">
        <v>23</v>
      </c>
      <c r="P32" s="7" t="s">
        <v>1</v>
      </c>
    </row>
    <row r="33" spans="1:17" x14ac:dyDescent="0.3">
      <c r="A33" s="7" t="s">
        <v>3</v>
      </c>
      <c r="B33" s="14">
        <v>100</v>
      </c>
      <c r="C33" s="14">
        <v>100</v>
      </c>
      <c r="D33" s="14">
        <v>100</v>
      </c>
      <c r="E33" s="14">
        <v>100</v>
      </c>
      <c r="F33" s="14">
        <v>100</v>
      </c>
      <c r="G33" s="14">
        <v>100</v>
      </c>
      <c r="H33" s="14"/>
      <c r="I33" s="14"/>
      <c r="J33" s="14"/>
      <c r="N33" s="7" t="s">
        <v>3</v>
      </c>
      <c r="O33" s="3">
        <v>100</v>
      </c>
      <c r="P33" s="3">
        <v>0</v>
      </c>
    </row>
    <row r="34" spans="1:17" x14ac:dyDescent="0.3">
      <c r="A34" s="7"/>
      <c r="B34" s="14"/>
      <c r="C34" s="14"/>
      <c r="D34" s="14"/>
      <c r="E34" s="14"/>
      <c r="F34" s="14"/>
      <c r="G34" s="14"/>
      <c r="H34" s="14"/>
      <c r="I34" s="14"/>
      <c r="J34" s="14"/>
      <c r="N34" s="7" t="s">
        <v>4</v>
      </c>
      <c r="O34" s="15">
        <f>AVERAGE(B35:F35,D46)</f>
        <v>98.615840536868731</v>
      </c>
      <c r="P34" s="3">
        <f>STDEV(B35:F35,D46)</f>
        <v>9.408644919265134</v>
      </c>
    </row>
    <row r="35" spans="1:17" x14ac:dyDescent="0.3">
      <c r="A35" s="7">
        <v>0.05</v>
      </c>
      <c r="B35" s="14">
        <f>(B21*$M$31)/B19</f>
        <v>89.808274470232092</v>
      </c>
      <c r="C35" s="14">
        <f t="shared" ref="C35:G35" si="5">(C21*$M$31)/C19</f>
        <v>103.74181478016838</v>
      </c>
      <c r="D35" s="14">
        <f t="shared" si="5"/>
        <v>84.960098219766721</v>
      </c>
      <c r="E35" s="14">
        <f t="shared" si="5"/>
        <v>106.28618693134821</v>
      </c>
      <c r="F35" s="14">
        <f t="shared" si="5"/>
        <v>108.28282828282831</v>
      </c>
      <c r="G35" s="19">
        <f t="shared" si="5"/>
        <v>112.84796573875808</v>
      </c>
      <c r="H35" s="14"/>
      <c r="I35" s="14"/>
      <c r="J35" s="14"/>
      <c r="N35" s="7" t="s">
        <v>5</v>
      </c>
      <c r="O35" s="15">
        <f>AVERAGE(B37:G37)</f>
        <v>96.283289675149305</v>
      </c>
      <c r="P35" s="3">
        <f>STDEV(B37:G37)</f>
        <v>10.439439207752628</v>
      </c>
    </row>
    <row r="36" spans="1:17" x14ac:dyDescent="0.3">
      <c r="A36" s="7"/>
      <c r="B36" s="14"/>
      <c r="C36" s="14"/>
      <c r="D36" s="14"/>
      <c r="E36" s="14"/>
      <c r="F36" s="14"/>
      <c r="G36" s="14"/>
      <c r="H36" s="14"/>
      <c r="I36" s="14"/>
      <c r="J36" s="14"/>
      <c r="N36" s="7">
        <v>5</v>
      </c>
      <c r="O36" s="15">
        <f>AVERAGE(B39:C39,E39:G39,D47)</f>
        <v>95.826054852833295</v>
      </c>
      <c r="P36" s="3">
        <f>STDEV(B39:C39,E39:G39,D47)</f>
        <v>8.5641457458689292</v>
      </c>
    </row>
    <row r="37" spans="1:17" x14ac:dyDescent="0.3">
      <c r="A37" s="7">
        <v>0.5</v>
      </c>
      <c r="B37" s="14">
        <f>(B23*$M$31)/B$19</f>
        <v>90.615539858728553</v>
      </c>
      <c r="C37" s="14">
        <f t="shared" ref="C37:G37" si="6">(C23*$M$31)/C$19</f>
        <v>101.21608980355474</v>
      </c>
      <c r="D37" s="14">
        <f t="shared" si="6"/>
        <v>78.453038674033152</v>
      </c>
      <c r="E37" s="14">
        <f t="shared" si="6"/>
        <v>103.47394540942928</v>
      </c>
      <c r="F37" s="14">
        <f t="shared" si="6"/>
        <v>96.767676767676789</v>
      </c>
      <c r="G37" s="14">
        <f t="shared" si="6"/>
        <v>107.17344753747324</v>
      </c>
      <c r="H37" s="14"/>
      <c r="I37" s="14"/>
      <c r="J37" s="14"/>
      <c r="N37" s="7">
        <v>50</v>
      </c>
      <c r="O37" s="15">
        <f>AVERAGE(B41:G41)</f>
        <v>68.829522700613055</v>
      </c>
      <c r="P37" s="3">
        <f>STDEV(B41:G41)</f>
        <v>11.428221964810282</v>
      </c>
      <c r="Q37" s="18"/>
    </row>
    <row r="38" spans="1:17" x14ac:dyDescent="0.3">
      <c r="A38" s="7"/>
      <c r="B38" s="14"/>
      <c r="C38" s="14"/>
      <c r="D38" s="14"/>
      <c r="E38" s="14"/>
      <c r="F38" s="14"/>
      <c r="G38" s="14"/>
      <c r="H38" s="14"/>
      <c r="I38" s="14"/>
      <c r="J38" s="14"/>
    </row>
    <row r="39" spans="1:17" ht="21" x14ac:dyDescent="0.4">
      <c r="A39" s="7">
        <v>5</v>
      </c>
      <c r="B39" s="14">
        <f>(B25*$M$31)/B$19</f>
        <v>92.482341069626642</v>
      </c>
      <c r="C39" s="14">
        <f t="shared" ref="C39:G39" si="7">(C25*$M$31)/C$19</f>
        <v>100.37418147801685</v>
      </c>
      <c r="D39" s="85">
        <f t="shared" si="7"/>
        <v>67.280540208717014</v>
      </c>
      <c r="E39" s="14">
        <f t="shared" si="7"/>
        <v>104.79735318444995</v>
      </c>
      <c r="F39" s="14">
        <f t="shared" si="7"/>
        <v>80.673400673400693</v>
      </c>
      <c r="G39" s="14">
        <f t="shared" si="7"/>
        <v>100.80299785867238</v>
      </c>
      <c r="H39" s="14"/>
      <c r="I39" s="14"/>
      <c r="J39" s="14"/>
      <c r="N39" s="20" t="s">
        <v>6</v>
      </c>
    </row>
    <row r="40" spans="1:17" x14ac:dyDescent="0.3">
      <c r="A40" s="7"/>
      <c r="B40" s="14"/>
      <c r="C40" s="14"/>
      <c r="D40" s="14"/>
      <c r="E40" s="14"/>
      <c r="F40" s="14"/>
      <c r="G40" s="14"/>
      <c r="H40" s="14"/>
      <c r="I40" s="14"/>
      <c r="J40" s="14"/>
    </row>
    <row r="41" spans="1:17" x14ac:dyDescent="0.3">
      <c r="A41" s="7">
        <v>50</v>
      </c>
      <c r="B41" s="14">
        <f>(B27*$M$31)/B$19</f>
        <v>54.944500504540862</v>
      </c>
      <c r="C41" s="14">
        <f t="shared" ref="C41:G41" si="8">(C27*$M$31)/C$19</f>
        <v>70.657935765512946</v>
      </c>
      <c r="D41" s="14">
        <f t="shared" si="8"/>
        <v>56.844689993861259</v>
      </c>
      <c r="E41" s="14">
        <f t="shared" si="8"/>
        <v>78.908188585607945</v>
      </c>
      <c r="F41" s="14">
        <f t="shared" si="8"/>
        <v>83.367003367003377</v>
      </c>
      <c r="G41" s="14">
        <f t="shared" si="8"/>
        <v>68.254817987152038</v>
      </c>
      <c r="H41" s="14"/>
      <c r="I41" s="14"/>
      <c r="J41" s="14"/>
    </row>
    <row r="44" spans="1:17" x14ac:dyDescent="0.3">
      <c r="D44" s="7"/>
    </row>
    <row r="45" spans="1:17" ht="43.2" x14ac:dyDescent="0.3">
      <c r="C45" s="81" t="s">
        <v>88</v>
      </c>
      <c r="D45" s="82" t="s">
        <v>23</v>
      </c>
    </row>
    <row r="46" spans="1:17" x14ac:dyDescent="0.3">
      <c r="C46" s="82" t="s">
        <v>89</v>
      </c>
      <c r="D46" s="83">
        <f>AVERAGE(B35:F35)</f>
        <v>98.615840536868731</v>
      </c>
    </row>
    <row r="47" spans="1:17" x14ac:dyDescent="0.3">
      <c r="C47" s="82" t="s">
        <v>90</v>
      </c>
      <c r="D47" s="86">
        <f>AVERAGE(B39:C39,E39:G39)</f>
        <v>95.826054852833295</v>
      </c>
    </row>
    <row r="50" spans="2:9" x14ac:dyDescent="0.3">
      <c r="B50" s="14"/>
      <c r="C50" s="14"/>
      <c r="D50" s="14"/>
      <c r="E50" s="14"/>
      <c r="F50" s="14"/>
      <c r="G50" s="14"/>
    </row>
    <row r="51" spans="2:9" x14ac:dyDescent="0.3">
      <c r="B51" s="14"/>
      <c r="C51" s="14"/>
      <c r="D51" s="14"/>
      <c r="E51" s="14"/>
      <c r="F51" s="14"/>
      <c r="G51" s="14"/>
    </row>
    <row r="52" spans="2:9" x14ac:dyDescent="0.3">
      <c r="B52" s="14"/>
      <c r="C52" s="14"/>
      <c r="D52" s="14"/>
      <c r="E52" s="14"/>
      <c r="F52" s="14"/>
      <c r="G52" s="15"/>
    </row>
    <row r="53" spans="2:9" x14ac:dyDescent="0.3">
      <c r="B53" s="14"/>
      <c r="C53" s="14"/>
      <c r="D53" s="14"/>
      <c r="E53" s="14"/>
      <c r="F53" s="14"/>
      <c r="G53" s="14"/>
    </row>
    <row r="54" spans="2:9" x14ac:dyDescent="0.3">
      <c r="B54" s="14"/>
      <c r="C54" s="14"/>
      <c r="D54" s="14"/>
      <c r="E54" s="14"/>
      <c r="F54" s="14"/>
      <c r="G54" s="14"/>
    </row>
    <row r="55" spans="2:9" x14ac:dyDescent="0.3">
      <c r="B55" s="14"/>
      <c r="C55" s="14"/>
      <c r="D55" s="14"/>
      <c r="E55" s="14"/>
      <c r="F55" s="14"/>
      <c r="G55" s="14"/>
    </row>
    <row r="56" spans="2:9" x14ac:dyDescent="0.3">
      <c r="B56" s="14"/>
      <c r="C56" s="14"/>
      <c r="D56" s="15"/>
      <c r="E56" s="14"/>
      <c r="F56" s="14"/>
      <c r="G56" s="14"/>
    </row>
    <row r="57" spans="2:9" x14ac:dyDescent="0.3">
      <c r="B57" s="14"/>
      <c r="C57" s="14"/>
      <c r="D57" s="14"/>
      <c r="E57" s="14"/>
      <c r="F57" s="14"/>
      <c r="G57" s="14"/>
    </row>
    <row r="58" spans="2:9" x14ac:dyDescent="0.3">
      <c r="B58" s="14"/>
      <c r="C58" s="14"/>
      <c r="D58" s="14"/>
      <c r="E58" s="14"/>
      <c r="F58" s="14"/>
      <c r="G58" s="14"/>
    </row>
    <row r="60" spans="2:9" x14ac:dyDescent="0.3">
      <c r="B60" s="7"/>
      <c r="C60" s="7"/>
      <c r="D60" s="7"/>
      <c r="E60" s="7"/>
      <c r="F60" s="7"/>
    </row>
    <row r="61" spans="2:9" x14ac:dyDescent="0.3">
      <c r="B61" s="14"/>
      <c r="C61" s="14"/>
      <c r="D61" s="14"/>
      <c r="E61" s="14"/>
      <c r="F61" s="14"/>
      <c r="G61" s="14"/>
      <c r="I61" s="14"/>
    </row>
    <row r="62" spans="2:9" x14ac:dyDescent="0.3">
      <c r="B62" s="14"/>
      <c r="C62" s="14"/>
      <c r="D62" s="14"/>
      <c r="E62" s="14"/>
      <c r="F62" s="14"/>
      <c r="G62" s="14"/>
      <c r="I62" s="14"/>
    </row>
    <row r="63" spans="2:9" x14ac:dyDescent="0.3">
      <c r="B63" s="14"/>
      <c r="C63" s="14"/>
      <c r="D63" s="14"/>
      <c r="E63" s="15"/>
      <c r="F63" s="14"/>
      <c r="G63" s="14"/>
      <c r="I63" s="14"/>
    </row>
    <row r="64" spans="2:9" x14ac:dyDescent="0.3">
      <c r="B64" s="14"/>
      <c r="C64" s="14"/>
      <c r="D64" s="14"/>
      <c r="E64" s="14"/>
      <c r="F64" s="14"/>
      <c r="G64" s="14"/>
      <c r="I64" s="14"/>
    </row>
    <row r="65" spans="2:9" x14ac:dyDescent="0.3">
      <c r="B65" s="14"/>
      <c r="C65" s="14"/>
      <c r="D65" s="14"/>
      <c r="E65" s="14"/>
      <c r="F65" s="14"/>
      <c r="G65" s="14"/>
      <c r="I65" s="14"/>
    </row>
    <row r="66" spans="2:9" x14ac:dyDescent="0.3">
      <c r="B66" s="14"/>
      <c r="C66" s="15"/>
      <c r="D66" s="14"/>
      <c r="E66" s="14"/>
      <c r="F66" s="14"/>
      <c r="G66" s="14"/>
      <c r="I66" s="1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E1894-E623-443B-81F1-E0C71048B008}">
  <dimension ref="A1:H155"/>
  <sheetViews>
    <sheetView topLeftCell="A11" zoomScale="69" zoomScaleNormal="69" workbookViewId="0">
      <selection activeCell="N28" sqref="N28"/>
    </sheetView>
  </sheetViews>
  <sheetFormatPr defaultRowHeight="14.4" x14ac:dyDescent="0.3"/>
  <sheetData>
    <row r="1" spans="1:8" x14ac:dyDescent="0.3">
      <c r="A1" t="s">
        <v>25</v>
      </c>
    </row>
    <row r="2" spans="1:8" x14ac:dyDescent="0.3">
      <c r="A2" t="s">
        <v>26</v>
      </c>
    </row>
    <row r="3" spans="1:8" x14ac:dyDescent="0.3">
      <c r="A3" t="s">
        <v>27</v>
      </c>
    </row>
    <row r="4" spans="1:8" x14ac:dyDescent="0.3">
      <c r="A4" t="s">
        <v>28</v>
      </c>
    </row>
    <row r="5" spans="1:8" x14ac:dyDescent="0.3">
      <c r="A5" t="s">
        <v>29</v>
      </c>
    </row>
    <row r="6" spans="1:8" x14ac:dyDescent="0.3">
      <c r="A6" t="s">
        <v>30</v>
      </c>
    </row>
    <row r="7" spans="1:8" x14ac:dyDescent="0.3">
      <c r="A7" t="s">
        <v>43</v>
      </c>
    </row>
    <row r="8" spans="1:8" x14ac:dyDescent="0.3">
      <c r="A8" t="s">
        <v>31</v>
      </c>
      <c r="D8" t="s">
        <v>32</v>
      </c>
    </row>
    <row r="10" spans="1:8" x14ac:dyDescent="0.3">
      <c r="G10" s="59" t="s">
        <v>45</v>
      </c>
    </row>
    <row r="11" spans="1:8" ht="115.8" thickBot="1" x14ac:dyDescent="0.35">
      <c r="A11" s="45" t="s">
        <v>33</v>
      </c>
      <c r="B11" s="46" t="s">
        <v>34</v>
      </c>
      <c r="C11" s="47" t="s">
        <v>35</v>
      </c>
      <c r="D11" s="45" t="s">
        <v>36</v>
      </c>
      <c r="E11" s="46" t="s">
        <v>37</v>
      </c>
      <c r="F11" s="46" t="s">
        <v>38</v>
      </c>
      <c r="G11" s="48" t="s">
        <v>39</v>
      </c>
      <c r="H11" s="57" t="s">
        <v>44</v>
      </c>
    </row>
    <row r="12" spans="1:8" x14ac:dyDescent="0.3">
      <c r="A12" s="49"/>
      <c r="B12" s="50"/>
      <c r="C12" s="51" t="s">
        <v>40</v>
      </c>
      <c r="D12" s="49" t="s">
        <v>41</v>
      </c>
      <c r="E12" s="52"/>
      <c r="F12" s="52"/>
      <c r="G12" s="53"/>
      <c r="H12" s="58"/>
    </row>
    <row r="13" spans="1:8" x14ac:dyDescent="0.3">
      <c r="A13" s="54" t="s">
        <v>42</v>
      </c>
      <c r="B13" s="55">
        <v>1</v>
      </c>
      <c r="C13" s="56" t="s">
        <v>3</v>
      </c>
      <c r="D13" s="54">
        <v>0.245</v>
      </c>
      <c r="E13" s="9">
        <v>0.628</v>
      </c>
      <c r="F13" s="9">
        <v>0.245</v>
      </c>
      <c r="G13" s="60">
        <v>0.28299999999999997</v>
      </c>
      <c r="H13" s="58">
        <f>E13-F13</f>
        <v>0.38300000000000001</v>
      </c>
    </row>
    <row r="14" spans="1:8" x14ac:dyDescent="0.3">
      <c r="A14" s="54" t="s">
        <v>42</v>
      </c>
      <c r="B14" s="55">
        <v>2</v>
      </c>
      <c r="C14" s="56" t="s">
        <v>3</v>
      </c>
      <c r="D14" s="54">
        <v>0.23899999999999999</v>
      </c>
      <c r="E14" s="9">
        <v>0.69599999999999995</v>
      </c>
      <c r="F14" s="9">
        <v>0.23899999999999999</v>
      </c>
      <c r="G14" s="60">
        <v>0.33800000000000002</v>
      </c>
      <c r="H14" s="58">
        <f t="shared" ref="H14:H22" si="0">E14-F14</f>
        <v>0.45699999999999996</v>
      </c>
    </row>
    <row r="15" spans="1:8" x14ac:dyDescent="0.3">
      <c r="A15" s="54" t="s">
        <v>42</v>
      </c>
      <c r="B15" s="55">
        <v>3</v>
      </c>
      <c r="C15" s="56" t="s">
        <v>4</v>
      </c>
      <c r="D15" s="54">
        <v>0.4</v>
      </c>
      <c r="E15" s="9">
        <v>0.874</v>
      </c>
      <c r="F15" s="9">
        <v>0.4</v>
      </c>
      <c r="G15" s="60">
        <v>0.35</v>
      </c>
      <c r="H15" s="58">
        <f t="shared" si="0"/>
        <v>0.47399999999999998</v>
      </c>
    </row>
    <row r="16" spans="1:8" x14ac:dyDescent="0.3">
      <c r="A16" s="54" t="s">
        <v>42</v>
      </c>
      <c r="B16" s="55">
        <v>4</v>
      </c>
      <c r="C16" s="56" t="s">
        <v>86</v>
      </c>
      <c r="D16" s="54">
        <v>0.40799999999999997</v>
      </c>
      <c r="E16" s="9">
        <v>0.81599999999999995</v>
      </c>
      <c r="F16" s="9">
        <v>0.40799999999999997</v>
      </c>
      <c r="G16" s="60">
        <v>0.33700000000000002</v>
      </c>
      <c r="H16" s="58">
        <f t="shared" si="0"/>
        <v>0.40799999999999997</v>
      </c>
    </row>
    <row r="17" spans="1:8" x14ac:dyDescent="0.3">
      <c r="A17" s="54" t="s">
        <v>42</v>
      </c>
      <c r="B17" s="55">
        <v>5</v>
      </c>
      <c r="C17" s="56" t="s">
        <v>5</v>
      </c>
      <c r="D17" s="54">
        <v>0.27200000000000002</v>
      </c>
      <c r="E17" s="9">
        <v>0.73399999999999999</v>
      </c>
      <c r="F17" s="9">
        <v>0.27200000000000002</v>
      </c>
      <c r="G17" s="60">
        <v>0.35799999999999998</v>
      </c>
      <c r="H17" s="58">
        <f t="shared" si="0"/>
        <v>0.46199999999999997</v>
      </c>
    </row>
    <row r="18" spans="1:8" x14ac:dyDescent="0.3">
      <c r="A18" s="54" t="s">
        <v>42</v>
      </c>
      <c r="B18" s="55">
        <v>6</v>
      </c>
      <c r="C18" s="56" t="s">
        <v>5</v>
      </c>
      <c r="D18" s="54">
        <v>0.26600000000000001</v>
      </c>
      <c r="E18" s="9">
        <v>0.73499999999999999</v>
      </c>
      <c r="F18" s="9">
        <v>0.26600000000000001</v>
      </c>
      <c r="G18" s="60">
        <v>0.36</v>
      </c>
      <c r="H18" s="58">
        <f t="shared" si="0"/>
        <v>0.46899999999999997</v>
      </c>
    </row>
    <row r="19" spans="1:8" x14ac:dyDescent="0.3">
      <c r="A19" s="54" t="s">
        <v>42</v>
      </c>
      <c r="B19" s="55">
        <v>7</v>
      </c>
      <c r="C19" s="56">
        <v>5</v>
      </c>
      <c r="D19" s="54">
        <v>0.24099999999999999</v>
      </c>
      <c r="E19" s="9">
        <v>0.66500000000000004</v>
      </c>
      <c r="F19" s="9">
        <v>0.24099999999999999</v>
      </c>
      <c r="G19" s="60">
        <v>0.33800000000000002</v>
      </c>
      <c r="H19" s="58">
        <f t="shared" si="0"/>
        <v>0.42400000000000004</v>
      </c>
    </row>
    <row r="20" spans="1:8" x14ac:dyDescent="0.3">
      <c r="A20" s="54" t="s">
        <v>42</v>
      </c>
      <c r="B20" s="55">
        <v>8</v>
      </c>
      <c r="C20" s="56">
        <v>5</v>
      </c>
      <c r="D20" s="54">
        <v>0.25</v>
      </c>
      <c r="E20" s="9">
        <v>0.70099999999999996</v>
      </c>
      <c r="F20" s="9">
        <v>0.25</v>
      </c>
      <c r="G20" s="60">
        <v>0.35499999999999998</v>
      </c>
      <c r="H20" s="58">
        <f t="shared" si="0"/>
        <v>0.45099999999999996</v>
      </c>
    </row>
    <row r="21" spans="1:8" x14ac:dyDescent="0.3">
      <c r="A21" s="54" t="s">
        <v>42</v>
      </c>
      <c r="B21" s="55">
        <v>9</v>
      </c>
      <c r="C21" s="56">
        <v>50</v>
      </c>
      <c r="D21" s="54">
        <v>0.26200000000000001</v>
      </c>
      <c r="E21" s="9">
        <v>0.72</v>
      </c>
      <c r="F21" s="9">
        <v>0.26200000000000001</v>
      </c>
      <c r="G21" s="60">
        <v>0.34300000000000003</v>
      </c>
      <c r="H21" s="58">
        <f t="shared" si="0"/>
        <v>0.45799999999999996</v>
      </c>
    </row>
    <row r="22" spans="1:8" x14ac:dyDescent="0.3">
      <c r="A22" s="54" t="s">
        <v>42</v>
      </c>
      <c r="B22" s="55">
        <v>10</v>
      </c>
      <c r="C22" s="56">
        <v>50</v>
      </c>
      <c r="D22" s="54">
        <v>0.253</v>
      </c>
      <c r="E22" s="9">
        <v>0.63100000000000001</v>
      </c>
      <c r="F22" s="9">
        <v>0.253</v>
      </c>
      <c r="G22" s="60">
        <v>0.313</v>
      </c>
      <c r="H22" s="58">
        <f t="shared" si="0"/>
        <v>0.378</v>
      </c>
    </row>
    <row r="23" spans="1:8" x14ac:dyDescent="0.3">
      <c r="A23" s="69"/>
      <c r="B23" s="78"/>
      <c r="C23" s="69"/>
      <c r="D23" s="69"/>
      <c r="E23" s="69"/>
      <c r="F23" s="69"/>
      <c r="G23" s="69"/>
    </row>
    <row r="24" spans="1:8" x14ac:dyDescent="0.3">
      <c r="A24" s="69"/>
      <c r="B24" s="78"/>
      <c r="C24" s="69"/>
      <c r="D24" s="69"/>
      <c r="E24" s="69"/>
      <c r="F24" s="69"/>
      <c r="G24" s="69"/>
    </row>
    <row r="27" spans="1:8" x14ac:dyDescent="0.3">
      <c r="A27" t="s">
        <v>25</v>
      </c>
    </row>
    <row r="28" spans="1:8" x14ac:dyDescent="0.3">
      <c r="A28" t="s">
        <v>26</v>
      </c>
    </row>
    <row r="29" spans="1:8" x14ac:dyDescent="0.3">
      <c r="A29" t="s">
        <v>46</v>
      </c>
    </row>
    <row r="30" spans="1:8" x14ac:dyDescent="0.3">
      <c r="A30" t="s">
        <v>28</v>
      </c>
    </row>
    <row r="31" spans="1:8" x14ac:dyDescent="0.3">
      <c r="A31" t="s">
        <v>29</v>
      </c>
    </row>
    <row r="32" spans="1:8" x14ac:dyDescent="0.3">
      <c r="A32" t="s">
        <v>47</v>
      </c>
    </row>
    <row r="33" spans="1:8" x14ac:dyDescent="0.3">
      <c r="A33" t="s">
        <v>48</v>
      </c>
    </row>
    <row r="34" spans="1:8" x14ac:dyDescent="0.3">
      <c r="A34" t="s">
        <v>31</v>
      </c>
      <c r="D34" t="s">
        <v>32</v>
      </c>
    </row>
    <row r="36" spans="1:8" x14ac:dyDescent="0.3">
      <c r="G36" s="59" t="s">
        <v>45</v>
      </c>
    </row>
    <row r="37" spans="1:8" ht="115.8" thickBot="1" x14ac:dyDescent="0.35">
      <c r="A37" s="45" t="s">
        <v>33</v>
      </c>
      <c r="B37" s="46" t="s">
        <v>34</v>
      </c>
      <c r="C37" s="47" t="s">
        <v>35</v>
      </c>
      <c r="D37" s="45" t="s">
        <v>36</v>
      </c>
      <c r="E37" s="46" t="s">
        <v>37</v>
      </c>
      <c r="F37" s="46" t="s">
        <v>38</v>
      </c>
      <c r="G37" s="48" t="s">
        <v>39</v>
      </c>
      <c r="H37" s="57" t="s">
        <v>44</v>
      </c>
    </row>
    <row r="38" spans="1:8" x14ac:dyDescent="0.3">
      <c r="A38" s="49"/>
      <c r="B38" s="50"/>
      <c r="C38" s="51" t="s">
        <v>40</v>
      </c>
      <c r="D38" s="49" t="s">
        <v>41</v>
      </c>
      <c r="E38" s="52"/>
      <c r="F38" s="52"/>
      <c r="G38" s="53"/>
      <c r="H38" s="58"/>
    </row>
    <row r="39" spans="1:8" x14ac:dyDescent="0.3">
      <c r="A39" s="54" t="s">
        <v>18</v>
      </c>
      <c r="B39" s="55">
        <v>1</v>
      </c>
      <c r="C39" s="56" t="s">
        <v>3</v>
      </c>
      <c r="D39" s="54">
        <v>0.26700000000000002</v>
      </c>
      <c r="E39" s="9">
        <v>0.67200000000000004</v>
      </c>
      <c r="F39" s="9">
        <v>0.26700000000000002</v>
      </c>
      <c r="G39" s="8">
        <v>0.35299999999999998</v>
      </c>
      <c r="H39" s="58">
        <f>E39-F39</f>
        <v>0.40500000000000003</v>
      </c>
    </row>
    <row r="40" spans="1:8" x14ac:dyDescent="0.3">
      <c r="A40" s="54" t="s">
        <v>18</v>
      </c>
      <c r="B40" s="55">
        <v>2</v>
      </c>
      <c r="C40" s="56" t="s">
        <v>3</v>
      </c>
      <c r="D40" s="54">
        <v>0.27</v>
      </c>
      <c r="E40" s="9">
        <v>0.82199999999999995</v>
      </c>
      <c r="F40" s="9">
        <v>0.27</v>
      </c>
      <c r="G40" s="8">
        <v>0.42699999999999999</v>
      </c>
      <c r="H40" s="58">
        <f t="shared" ref="H40:H48" si="1">E40-F40</f>
        <v>0.55199999999999994</v>
      </c>
    </row>
    <row r="41" spans="1:8" x14ac:dyDescent="0.3">
      <c r="A41" s="54" t="s">
        <v>18</v>
      </c>
      <c r="B41" s="55">
        <v>3</v>
      </c>
      <c r="C41" s="56" t="s">
        <v>4</v>
      </c>
      <c r="D41" s="54">
        <v>0.26800000000000002</v>
      </c>
      <c r="E41" s="9">
        <v>0.79200000000000004</v>
      </c>
      <c r="F41" s="9">
        <v>0.26800000000000002</v>
      </c>
      <c r="G41" s="8">
        <v>0.434</v>
      </c>
      <c r="H41" s="58">
        <f t="shared" si="1"/>
        <v>0.52400000000000002</v>
      </c>
    </row>
    <row r="42" spans="1:8" x14ac:dyDescent="0.3">
      <c r="A42" s="54" t="s">
        <v>18</v>
      </c>
      <c r="B42" s="55">
        <v>4</v>
      </c>
      <c r="C42" s="56" t="s">
        <v>86</v>
      </c>
      <c r="D42" s="54">
        <v>0.28199999999999997</v>
      </c>
      <c r="E42" s="9">
        <v>0.80800000000000005</v>
      </c>
      <c r="F42" s="9">
        <v>0.28199999999999997</v>
      </c>
      <c r="G42" s="8">
        <v>0.42599999999999999</v>
      </c>
      <c r="H42" s="58">
        <f t="shared" si="1"/>
        <v>0.52600000000000002</v>
      </c>
    </row>
    <row r="43" spans="1:8" x14ac:dyDescent="0.3">
      <c r="A43" s="54" t="s">
        <v>18</v>
      </c>
      <c r="B43" s="55">
        <v>5</v>
      </c>
      <c r="C43" s="56" t="s">
        <v>5</v>
      </c>
      <c r="D43" s="54">
        <v>0.26900000000000002</v>
      </c>
      <c r="E43" s="9">
        <v>0.79600000000000004</v>
      </c>
      <c r="F43" s="9">
        <v>0.26900000000000002</v>
      </c>
      <c r="G43" s="8">
        <v>0.44</v>
      </c>
      <c r="H43" s="58">
        <f t="shared" si="1"/>
        <v>0.52700000000000002</v>
      </c>
    </row>
    <row r="44" spans="1:8" x14ac:dyDescent="0.3">
      <c r="A44" s="54" t="s">
        <v>18</v>
      </c>
      <c r="B44" s="55">
        <v>6</v>
      </c>
      <c r="C44" s="56" t="s">
        <v>5</v>
      </c>
      <c r="D44" s="54">
        <v>0.27200000000000002</v>
      </c>
      <c r="E44" s="9">
        <v>0.82099999999999995</v>
      </c>
      <c r="F44" s="9">
        <v>0.27200000000000002</v>
      </c>
      <c r="G44" s="8">
        <v>0.44900000000000001</v>
      </c>
      <c r="H44" s="58">
        <f t="shared" si="1"/>
        <v>0.54899999999999993</v>
      </c>
    </row>
    <row r="45" spans="1:8" x14ac:dyDescent="0.3">
      <c r="A45" s="54" t="s">
        <v>18</v>
      </c>
      <c r="B45" s="55">
        <v>7</v>
      </c>
      <c r="C45" s="56">
        <v>5</v>
      </c>
      <c r="D45" s="54">
        <v>0.28999999999999998</v>
      </c>
      <c r="E45" s="9">
        <v>0.79900000000000004</v>
      </c>
      <c r="F45" s="9">
        <v>0.28999999999999998</v>
      </c>
      <c r="G45" s="8">
        <v>0.45700000000000002</v>
      </c>
      <c r="H45" s="58">
        <f t="shared" si="1"/>
        <v>0.50900000000000012</v>
      </c>
    </row>
    <row r="46" spans="1:8" x14ac:dyDescent="0.3">
      <c r="A46" s="54" t="s">
        <v>18</v>
      </c>
      <c r="B46" s="55">
        <v>8</v>
      </c>
      <c r="C46" s="56">
        <v>5</v>
      </c>
      <c r="D46" s="54">
        <v>0.315</v>
      </c>
      <c r="E46" s="9">
        <v>0.84599999999999997</v>
      </c>
      <c r="F46" s="9">
        <v>0.315</v>
      </c>
      <c r="G46" s="8">
        <v>0.47199999999999998</v>
      </c>
      <c r="H46" s="58">
        <f t="shared" si="1"/>
        <v>0.53099999999999992</v>
      </c>
    </row>
    <row r="47" spans="1:8" x14ac:dyDescent="0.3">
      <c r="A47" s="54" t="s">
        <v>18</v>
      </c>
      <c r="B47" s="55">
        <v>9</v>
      </c>
      <c r="C47" s="56">
        <v>50</v>
      </c>
      <c r="D47" s="54">
        <v>0.504</v>
      </c>
      <c r="E47" s="9">
        <v>0.95399999999999996</v>
      </c>
      <c r="F47" s="9">
        <v>0.504</v>
      </c>
      <c r="G47" s="8">
        <v>0.40400000000000003</v>
      </c>
      <c r="H47" s="58">
        <f t="shared" si="1"/>
        <v>0.44999999999999996</v>
      </c>
    </row>
    <row r="48" spans="1:8" x14ac:dyDescent="0.3">
      <c r="A48" s="54" t="s">
        <v>18</v>
      </c>
      <c r="B48" s="55">
        <v>10</v>
      </c>
      <c r="C48" s="56">
        <v>50</v>
      </c>
      <c r="D48" s="54">
        <v>0.42299999999999999</v>
      </c>
      <c r="E48" s="9">
        <v>0.93700000000000006</v>
      </c>
      <c r="F48" s="9">
        <v>0.42299999999999999</v>
      </c>
      <c r="G48" s="8">
        <v>0.47099999999999997</v>
      </c>
      <c r="H48" s="58">
        <f t="shared" si="1"/>
        <v>0.51400000000000001</v>
      </c>
    </row>
    <row r="49" spans="1:8" x14ac:dyDescent="0.3">
      <c r="A49" s="69"/>
      <c r="B49" s="78"/>
      <c r="C49" s="69"/>
      <c r="D49" s="69"/>
      <c r="E49" s="69"/>
      <c r="F49" s="69"/>
      <c r="G49" s="69"/>
    </row>
    <row r="50" spans="1:8" x14ac:dyDescent="0.3">
      <c r="A50" s="69"/>
      <c r="B50" s="78"/>
      <c r="C50" s="69"/>
      <c r="D50" s="69"/>
      <c r="E50" s="69"/>
      <c r="F50" s="69"/>
      <c r="G50" s="69"/>
    </row>
    <row r="53" spans="1:8" x14ac:dyDescent="0.3">
      <c r="A53" t="s">
        <v>25</v>
      </c>
    </row>
    <row r="54" spans="1:8" x14ac:dyDescent="0.3">
      <c r="A54" t="s">
        <v>26</v>
      </c>
    </row>
    <row r="55" spans="1:8" x14ac:dyDescent="0.3">
      <c r="A55" t="s">
        <v>56</v>
      </c>
    </row>
    <row r="56" spans="1:8" x14ac:dyDescent="0.3">
      <c r="A56" t="s">
        <v>28</v>
      </c>
    </row>
    <row r="57" spans="1:8" x14ac:dyDescent="0.3">
      <c r="A57" t="s">
        <v>29</v>
      </c>
    </row>
    <row r="58" spans="1:8" x14ac:dyDescent="0.3">
      <c r="A58" t="s">
        <v>57</v>
      </c>
    </row>
    <row r="59" spans="1:8" x14ac:dyDescent="0.3">
      <c r="A59" t="s">
        <v>50</v>
      </c>
    </row>
    <row r="60" spans="1:8" x14ac:dyDescent="0.3">
      <c r="A60" t="s">
        <v>31</v>
      </c>
      <c r="D60" t="s">
        <v>32</v>
      </c>
    </row>
    <row r="62" spans="1:8" x14ac:dyDescent="0.3">
      <c r="G62" s="64" t="s">
        <v>51</v>
      </c>
    </row>
    <row r="63" spans="1:8" ht="115.8" thickBot="1" x14ac:dyDescent="0.35">
      <c r="A63" s="45" t="s">
        <v>33</v>
      </c>
      <c r="B63" s="46" t="s">
        <v>34</v>
      </c>
      <c r="C63" s="47" t="s">
        <v>35</v>
      </c>
      <c r="D63" s="45" t="s">
        <v>36</v>
      </c>
      <c r="E63" s="46" t="s">
        <v>38</v>
      </c>
      <c r="F63" s="46" t="s">
        <v>37</v>
      </c>
      <c r="G63" s="46" t="s">
        <v>39</v>
      </c>
      <c r="H63" s="61" t="s">
        <v>44</v>
      </c>
    </row>
    <row r="64" spans="1:8" x14ac:dyDescent="0.3">
      <c r="A64" s="49"/>
      <c r="B64" s="50"/>
      <c r="C64" s="51" t="s">
        <v>40</v>
      </c>
      <c r="D64" s="49" t="s">
        <v>41</v>
      </c>
      <c r="E64" s="52"/>
      <c r="F64" s="52"/>
      <c r="G64" s="52"/>
      <c r="H64" s="62"/>
    </row>
    <row r="65" spans="1:8" x14ac:dyDescent="0.3">
      <c r="A65" s="54" t="s">
        <v>19</v>
      </c>
      <c r="B65" s="55">
        <v>9</v>
      </c>
      <c r="C65" s="56" t="s">
        <v>3</v>
      </c>
      <c r="D65" s="54">
        <v>0.39700000000000002</v>
      </c>
      <c r="E65" s="9">
        <v>0.39700000000000002</v>
      </c>
      <c r="F65" s="9">
        <v>0.84399999999999997</v>
      </c>
      <c r="G65" s="65">
        <v>0.39700000000000002</v>
      </c>
      <c r="H65" s="63">
        <f t="shared" ref="H65:H74" si="2">F65-E65</f>
        <v>0.44699999999999995</v>
      </c>
    </row>
    <row r="66" spans="1:8" x14ac:dyDescent="0.3">
      <c r="A66" s="54" t="s">
        <v>19</v>
      </c>
      <c r="B66" s="55">
        <v>7</v>
      </c>
      <c r="C66" s="56" t="s">
        <v>3</v>
      </c>
      <c r="D66" s="54">
        <v>0.27</v>
      </c>
      <c r="E66" s="9">
        <v>0.27</v>
      </c>
      <c r="F66" s="9">
        <v>0.80500000000000005</v>
      </c>
      <c r="G66" s="65">
        <v>0.27</v>
      </c>
      <c r="H66" s="63">
        <f t="shared" si="2"/>
        <v>0.53500000000000003</v>
      </c>
    </row>
    <row r="67" spans="1:8" x14ac:dyDescent="0.3">
      <c r="A67" s="54" t="s">
        <v>19</v>
      </c>
      <c r="B67" s="55">
        <v>8</v>
      </c>
      <c r="C67" s="56" t="s">
        <v>4</v>
      </c>
      <c r="D67" s="54">
        <v>0.23400000000000001</v>
      </c>
      <c r="E67" s="9">
        <v>0.23400000000000001</v>
      </c>
      <c r="F67" s="9">
        <v>0.71499999999999997</v>
      </c>
      <c r="G67" s="65">
        <v>0.23400000000000001</v>
      </c>
      <c r="H67" s="63">
        <f t="shared" si="2"/>
        <v>0.48099999999999998</v>
      </c>
    </row>
    <row r="68" spans="1:8" x14ac:dyDescent="0.3">
      <c r="A68" s="54" t="s">
        <v>19</v>
      </c>
      <c r="B68" s="55">
        <v>10</v>
      </c>
      <c r="C68" s="56" t="s">
        <v>86</v>
      </c>
      <c r="D68" s="54">
        <v>0.438</v>
      </c>
      <c r="E68" s="9">
        <v>0.438</v>
      </c>
      <c r="F68" s="9">
        <v>0.97799999999999998</v>
      </c>
      <c r="G68" s="65">
        <v>0.438</v>
      </c>
      <c r="H68" s="63">
        <f t="shared" si="2"/>
        <v>0.54</v>
      </c>
    </row>
    <row r="69" spans="1:8" x14ac:dyDescent="0.3">
      <c r="A69" s="54" t="s">
        <v>19</v>
      </c>
      <c r="B69" s="55">
        <v>5</v>
      </c>
      <c r="C69" s="56" t="s">
        <v>5</v>
      </c>
      <c r="D69" s="54">
        <v>0.219</v>
      </c>
      <c r="E69" s="9">
        <v>0.219</v>
      </c>
      <c r="F69" s="9">
        <v>0.752</v>
      </c>
      <c r="G69" s="65">
        <v>0.219</v>
      </c>
      <c r="H69" s="63">
        <f t="shared" si="2"/>
        <v>0.53300000000000003</v>
      </c>
    </row>
    <row r="70" spans="1:8" x14ac:dyDescent="0.3">
      <c r="A70" s="54" t="s">
        <v>19</v>
      </c>
      <c r="B70" s="55">
        <v>1</v>
      </c>
      <c r="C70" s="56" t="s">
        <v>5</v>
      </c>
      <c r="D70" s="54">
        <v>0.217</v>
      </c>
      <c r="E70" s="9">
        <v>0.217</v>
      </c>
      <c r="F70" s="9">
        <v>0.59799999999999998</v>
      </c>
      <c r="G70" s="65">
        <v>0.217</v>
      </c>
      <c r="H70" s="63">
        <f t="shared" si="2"/>
        <v>0.38100000000000001</v>
      </c>
    </row>
    <row r="71" spans="1:8" x14ac:dyDescent="0.3">
      <c r="A71" s="54" t="s">
        <v>19</v>
      </c>
      <c r="B71" s="55">
        <v>2</v>
      </c>
      <c r="C71" s="56">
        <v>5</v>
      </c>
      <c r="D71" s="54">
        <v>0.252</v>
      </c>
      <c r="E71" s="9">
        <v>0.252</v>
      </c>
      <c r="F71" s="9">
        <v>0.73899999999999999</v>
      </c>
      <c r="G71" s="65">
        <v>0.252</v>
      </c>
      <c r="H71" s="63">
        <f t="shared" si="2"/>
        <v>0.48699999999999999</v>
      </c>
    </row>
    <row r="72" spans="1:8" x14ac:dyDescent="0.3">
      <c r="A72" s="54" t="s">
        <v>19</v>
      </c>
      <c r="B72" s="55">
        <v>3</v>
      </c>
      <c r="C72" s="56">
        <v>5</v>
      </c>
      <c r="D72" s="54">
        <v>0.35199999999999998</v>
      </c>
      <c r="E72" s="9">
        <v>0.35199999999999998</v>
      </c>
      <c r="F72" s="9">
        <v>0.79800000000000004</v>
      </c>
      <c r="G72" s="65">
        <v>0.35199999999999998</v>
      </c>
      <c r="H72" s="63">
        <f t="shared" si="2"/>
        <v>0.44600000000000006</v>
      </c>
    </row>
    <row r="73" spans="1:8" x14ac:dyDescent="0.3">
      <c r="A73" s="54" t="s">
        <v>19</v>
      </c>
      <c r="B73" s="55">
        <v>4</v>
      </c>
      <c r="C73" s="56">
        <v>50</v>
      </c>
      <c r="D73" s="54">
        <v>0.25900000000000001</v>
      </c>
      <c r="E73" s="9">
        <v>0.25900000000000001</v>
      </c>
      <c r="F73" s="9">
        <v>0.70199999999999996</v>
      </c>
      <c r="G73" s="65">
        <v>0.25900000000000001</v>
      </c>
      <c r="H73" s="63">
        <f t="shared" si="2"/>
        <v>0.44299999999999995</v>
      </c>
    </row>
    <row r="74" spans="1:8" x14ac:dyDescent="0.3">
      <c r="A74" s="54" t="s">
        <v>19</v>
      </c>
      <c r="B74" s="55">
        <v>11</v>
      </c>
      <c r="C74" s="56">
        <v>50</v>
      </c>
      <c r="D74" s="54">
        <v>0.26</v>
      </c>
      <c r="E74" s="9">
        <v>0.26</v>
      </c>
      <c r="F74" s="9">
        <v>0.72499999999999998</v>
      </c>
      <c r="G74" s="65">
        <v>0.26</v>
      </c>
      <c r="H74" s="63">
        <f t="shared" si="2"/>
        <v>0.46499999999999997</v>
      </c>
    </row>
    <row r="75" spans="1:8" x14ac:dyDescent="0.3">
      <c r="A75" s="69"/>
      <c r="B75" s="78"/>
      <c r="C75" s="69"/>
      <c r="D75" s="69"/>
      <c r="E75" s="69"/>
      <c r="F75" s="69"/>
      <c r="G75" s="69"/>
      <c r="H75" s="69"/>
    </row>
    <row r="76" spans="1:8" x14ac:dyDescent="0.3">
      <c r="A76" s="69"/>
      <c r="B76" s="78"/>
      <c r="C76" s="69"/>
      <c r="D76" s="69"/>
      <c r="E76" s="69"/>
      <c r="F76" s="69"/>
      <c r="G76" s="69"/>
      <c r="H76" s="69"/>
    </row>
    <row r="80" spans="1:8" x14ac:dyDescent="0.3">
      <c r="A80" t="s">
        <v>29</v>
      </c>
    </row>
    <row r="81" spans="1:8" x14ac:dyDescent="0.3">
      <c r="A81" t="s">
        <v>49</v>
      </c>
    </row>
    <row r="82" spans="1:8" x14ac:dyDescent="0.3">
      <c r="A82" t="s">
        <v>52</v>
      </c>
    </row>
    <row r="83" spans="1:8" x14ac:dyDescent="0.3">
      <c r="A83" t="s">
        <v>31</v>
      </c>
      <c r="D83" t="s">
        <v>32</v>
      </c>
    </row>
    <row r="85" spans="1:8" x14ac:dyDescent="0.3">
      <c r="G85" s="59" t="s">
        <v>51</v>
      </c>
    </row>
    <row r="86" spans="1:8" ht="115.8" thickBot="1" x14ac:dyDescent="0.35">
      <c r="A86" s="45" t="s">
        <v>33</v>
      </c>
      <c r="B86" s="46" t="s">
        <v>34</v>
      </c>
      <c r="C86" s="47" t="s">
        <v>35</v>
      </c>
      <c r="D86" s="45" t="s">
        <v>36</v>
      </c>
      <c r="E86" s="46" t="s">
        <v>37</v>
      </c>
      <c r="F86" s="46" t="s">
        <v>38</v>
      </c>
      <c r="G86" s="48" t="s">
        <v>39</v>
      </c>
      <c r="H86" s="57" t="s">
        <v>44</v>
      </c>
    </row>
    <row r="87" spans="1:8" x14ac:dyDescent="0.3">
      <c r="A87" s="49"/>
      <c r="B87" s="50"/>
      <c r="C87" s="51" t="s">
        <v>40</v>
      </c>
      <c r="D87" s="49" t="s">
        <v>41</v>
      </c>
      <c r="E87" s="52"/>
      <c r="F87" s="52"/>
      <c r="G87" s="53"/>
      <c r="H87" s="58"/>
    </row>
    <row r="88" spans="1:8" x14ac:dyDescent="0.3">
      <c r="A88" s="54" t="s">
        <v>20</v>
      </c>
      <c r="B88" s="55">
        <v>1</v>
      </c>
      <c r="C88" s="56" t="s">
        <v>3</v>
      </c>
      <c r="D88" s="54">
        <v>0.245</v>
      </c>
      <c r="E88" s="9">
        <v>0.61699999999999999</v>
      </c>
      <c r="F88" s="9">
        <v>0.245</v>
      </c>
      <c r="G88" s="60">
        <v>0.32300000000000001</v>
      </c>
      <c r="H88" s="58">
        <f>E88-F88</f>
        <v>0.372</v>
      </c>
    </row>
    <row r="89" spans="1:8" x14ac:dyDescent="0.3">
      <c r="A89" s="54" t="s">
        <v>20</v>
      </c>
      <c r="B89" s="55">
        <v>2</v>
      </c>
      <c r="C89" s="56" t="s">
        <v>3</v>
      </c>
      <c r="D89" s="54">
        <v>0.24299999999999999</v>
      </c>
      <c r="E89" s="9">
        <v>0.70799999999999996</v>
      </c>
      <c r="F89" s="9">
        <v>0.24299999999999999</v>
      </c>
      <c r="G89" s="60">
        <v>0.34699999999999998</v>
      </c>
      <c r="H89" s="58">
        <f t="shared" ref="H89:H97" si="3">E89-F89</f>
        <v>0.46499999999999997</v>
      </c>
    </row>
    <row r="90" spans="1:8" x14ac:dyDescent="0.3">
      <c r="A90" s="54" t="s">
        <v>20</v>
      </c>
      <c r="B90" s="55">
        <v>3</v>
      </c>
      <c r="C90" s="56" t="s">
        <v>4</v>
      </c>
      <c r="D90" s="54">
        <v>0.21099999999999999</v>
      </c>
      <c r="E90" s="9">
        <v>0.67400000000000004</v>
      </c>
      <c r="F90" s="9">
        <v>0.21099999999999999</v>
      </c>
      <c r="G90" s="60">
        <v>0.30299999999999999</v>
      </c>
      <c r="H90" s="58">
        <f t="shared" si="3"/>
        <v>0.46300000000000008</v>
      </c>
    </row>
    <row r="91" spans="1:8" x14ac:dyDescent="0.3">
      <c r="A91" s="54" t="s">
        <v>20</v>
      </c>
      <c r="B91" s="55">
        <v>4</v>
      </c>
      <c r="C91" s="56" t="s">
        <v>86</v>
      </c>
      <c r="D91" s="54">
        <v>0.253</v>
      </c>
      <c r="E91" s="9">
        <v>0.67800000000000005</v>
      </c>
      <c r="F91" s="9">
        <v>0.253</v>
      </c>
      <c r="G91" s="60">
        <v>0.34499999999999997</v>
      </c>
      <c r="H91" s="58">
        <f t="shared" si="3"/>
        <v>0.42500000000000004</v>
      </c>
    </row>
    <row r="92" spans="1:8" x14ac:dyDescent="0.3">
      <c r="A92" s="54" t="s">
        <v>20</v>
      </c>
      <c r="B92" s="55">
        <v>5</v>
      </c>
      <c r="C92" s="56" t="s">
        <v>5</v>
      </c>
      <c r="D92" s="54">
        <v>0.251</v>
      </c>
      <c r="E92" s="9">
        <v>0.73199999999999998</v>
      </c>
      <c r="F92" s="9">
        <v>0.251</v>
      </c>
      <c r="G92" s="60">
        <v>0.32400000000000001</v>
      </c>
      <c r="H92" s="58">
        <f t="shared" si="3"/>
        <v>0.48099999999999998</v>
      </c>
    </row>
    <row r="93" spans="1:8" x14ac:dyDescent="0.3">
      <c r="A93" s="54" t="s">
        <v>20</v>
      </c>
      <c r="B93" s="55">
        <v>6</v>
      </c>
      <c r="C93" s="56" t="s">
        <v>5</v>
      </c>
      <c r="D93" s="54">
        <v>0.25</v>
      </c>
      <c r="E93" s="9">
        <v>0.71599999999999997</v>
      </c>
      <c r="F93" s="9">
        <v>0.25</v>
      </c>
      <c r="G93" s="60">
        <v>0.31</v>
      </c>
      <c r="H93" s="58">
        <f t="shared" si="3"/>
        <v>0.46599999999999997</v>
      </c>
    </row>
    <row r="94" spans="1:8" x14ac:dyDescent="0.3">
      <c r="A94" s="54" t="s">
        <v>20</v>
      </c>
      <c r="B94" s="55">
        <v>7</v>
      </c>
      <c r="C94" s="56">
        <v>5</v>
      </c>
      <c r="D94" s="54">
        <v>0.26200000000000001</v>
      </c>
      <c r="E94" s="9">
        <v>0.73499999999999999</v>
      </c>
      <c r="F94" s="9">
        <v>0.26200000000000001</v>
      </c>
      <c r="G94" s="60">
        <v>0.318</v>
      </c>
      <c r="H94" s="58">
        <f t="shared" si="3"/>
        <v>0.47299999999999998</v>
      </c>
    </row>
    <row r="95" spans="1:8" x14ac:dyDescent="0.3">
      <c r="A95" s="54" t="s">
        <v>20</v>
      </c>
      <c r="B95" s="55">
        <v>8</v>
      </c>
      <c r="C95" s="56">
        <v>5</v>
      </c>
      <c r="D95" s="54">
        <v>0.26300000000000001</v>
      </c>
      <c r="E95" s="9">
        <v>0.72499999999999998</v>
      </c>
      <c r="F95" s="9">
        <v>0.26300000000000001</v>
      </c>
      <c r="G95" s="60">
        <v>0.312</v>
      </c>
      <c r="H95" s="58">
        <f t="shared" si="3"/>
        <v>0.46199999999999997</v>
      </c>
    </row>
    <row r="96" spans="1:8" x14ac:dyDescent="0.3">
      <c r="A96" s="54" t="s">
        <v>20</v>
      </c>
      <c r="B96" s="55">
        <v>9</v>
      </c>
      <c r="C96" s="56">
        <v>50</v>
      </c>
      <c r="D96" s="54">
        <v>0.46300000000000002</v>
      </c>
      <c r="E96" s="9">
        <v>0.89500000000000002</v>
      </c>
      <c r="F96" s="9">
        <v>0.46300000000000002</v>
      </c>
      <c r="G96" s="60">
        <v>0.31</v>
      </c>
      <c r="H96" s="58">
        <f t="shared" si="3"/>
        <v>0.432</v>
      </c>
    </row>
    <row r="97" spans="1:8" x14ac:dyDescent="0.3">
      <c r="A97" s="54" t="s">
        <v>20</v>
      </c>
      <c r="B97" s="55">
        <v>10</v>
      </c>
      <c r="C97" s="56">
        <v>50</v>
      </c>
      <c r="D97" s="54">
        <v>0.38600000000000001</v>
      </c>
      <c r="E97" s="9">
        <v>0.82799999999999996</v>
      </c>
      <c r="F97" s="9">
        <v>0.38600000000000001</v>
      </c>
      <c r="G97" s="60">
        <v>0.28799999999999998</v>
      </c>
      <c r="H97" s="58">
        <f t="shared" si="3"/>
        <v>0.44199999999999995</v>
      </c>
    </row>
    <row r="98" spans="1:8" x14ac:dyDescent="0.3">
      <c r="A98" s="69"/>
      <c r="B98" s="78"/>
      <c r="C98" s="69"/>
      <c r="D98" s="69"/>
      <c r="E98" s="69"/>
      <c r="F98" s="69"/>
      <c r="G98" s="69"/>
    </row>
    <row r="99" spans="1:8" x14ac:dyDescent="0.3">
      <c r="A99" s="69"/>
      <c r="B99" s="78"/>
      <c r="C99" s="69"/>
      <c r="D99" s="69"/>
      <c r="E99" s="69"/>
      <c r="F99" s="69"/>
      <c r="G99" s="69"/>
    </row>
    <row r="103" spans="1:8" x14ac:dyDescent="0.3">
      <c r="A103" t="s">
        <v>25</v>
      </c>
    </row>
    <row r="104" spans="1:8" x14ac:dyDescent="0.3">
      <c r="A104" t="s">
        <v>26</v>
      </c>
    </row>
    <row r="105" spans="1:8" x14ac:dyDescent="0.3">
      <c r="A105" t="s">
        <v>58</v>
      </c>
    </row>
    <row r="106" spans="1:8" x14ac:dyDescent="0.3">
      <c r="A106" t="s">
        <v>28</v>
      </c>
    </row>
    <row r="107" spans="1:8" x14ac:dyDescent="0.3">
      <c r="A107" t="s">
        <v>29</v>
      </c>
    </row>
    <row r="108" spans="1:8" x14ac:dyDescent="0.3">
      <c r="A108" t="s">
        <v>59</v>
      </c>
    </row>
    <row r="109" spans="1:8" x14ac:dyDescent="0.3">
      <c r="A109" t="s">
        <v>60</v>
      </c>
    </row>
    <row r="110" spans="1:8" x14ac:dyDescent="0.3">
      <c r="A110" t="s">
        <v>31</v>
      </c>
      <c r="D110" t="s">
        <v>32</v>
      </c>
    </row>
    <row r="112" spans="1:8" x14ac:dyDescent="0.3">
      <c r="G112" s="64" t="s">
        <v>51</v>
      </c>
    </row>
    <row r="113" spans="1:8" ht="115.8" thickBot="1" x14ac:dyDescent="0.35">
      <c r="A113" s="45" t="s">
        <v>33</v>
      </c>
      <c r="B113" s="46" t="s">
        <v>34</v>
      </c>
      <c r="C113" s="47" t="s">
        <v>35</v>
      </c>
      <c r="D113" s="45" t="s">
        <v>36</v>
      </c>
      <c r="E113" s="46" t="s">
        <v>37</v>
      </c>
      <c r="F113" s="46" t="s">
        <v>38</v>
      </c>
      <c r="G113" s="48" t="s">
        <v>39</v>
      </c>
      <c r="H113" s="57" t="s">
        <v>44</v>
      </c>
    </row>
    <row r="114" spans="1:8" x14ac:dyDescent="0.3">
      <c r="A114" s="49"/>
      <c r="B114" s="50"/>
      <c r="C114" s="51" t="s">
        <v>40</v>
      </c>
      <c r="D114" s="49" t="s">
        <v>41</v>
      </c>
      <c r="E114" s="52"/>
      <c r="F114" s="52"/>
      <c r="G114" s="70"/>
      <c r="H114" s="58"/>
    </row>
    <row r="115" spans="1:8" x14ac:dyDescent="0.3">
      <c r="A115" s="54" t="s">
        <v>21</v>
      </c>
      <c r="B115" s="55">
        <v>1</v>
      </c>
      <c r="C115" s="56" t="s">
        <v>3</v>
      </c>
      <c r="D115" s="54">
        <v>0.30399999999999999</v>
      </c>
      <c r="E115" s="9">
        <v>0.64</v>
      </c>
      <c r="F115" s="9">
        <v>0.30399999999999999</v>
      </c>
      <c r="G115" s="71">
        <v>0.20699999999999999</v>
      </c>
      <c r="H115" s="58">
        <f>E115-F115</f>
        <v>0.33600000000000002</v>
      </c>
    </row>
    <row r="116" spans="1:8" x14ac:dyDescent="0.3">
      <c r="A116" s="54" t="s">
        <v>21</v>
      </c>
      <c r="B116" s="55">
        <v>2</v>
      </c>
      <c r="C116" s="56" t="s">
        <v>3</v>
      </c>
      <c r="D116" s="54">
        <v>0.24299999999999999</v>
      </c>
      <c r="E116" s="9">
        <v>0.64500000000000002</v>
      </c>
      <c r="F116" s="9">
        <v>0.24099999999999999</v>
      </c>
      <c r="G116" s="71">
        <v>0.27200000000000002</v>
      </c>
      <c r="H116" s="58">
        <f t="shared" ref="H116:H124" si="4">E116-F116</f>
        <v>0.40400000000000003</v>
      </c>
    </row>
    <row r="117" spans="1:8" x14ac:dyDescent="0.3">
      <c r="A117" s="54" t="s">
        <v>21</v>
      </c>
      <c r="B117" s="55">
        <v>3</v>
      </c>
      <c r="C117" s="56" t="s">
        <v>4</v>
      </c>
      <c r="D117" s="54">
        <v>0.23799999999999999</v>
      </c>
      <c r="E117" s="9">
        <v>0.63300000000000001</v>
      </c>
      <c r="F117" s="9">
        <v>0.23599999999999999</v>
      </c>
      <c r="G117" s="71">
        <v>0.26500000000000001</v>
      </c>
      <c r="H117" s="58">
        <f t="shared" si="4"/>
        <v>0.39700000000000002</v>
      </c>
    </row>
    <row r="118" spans="1:8" x14ac:dyDescent="0.3">
      <c r="A118" s="54" t="s">
        <v>21</v>
      </c>
      <c r="B118" s="55">
        <v>4</v>
      </c>
      <c r="C118" s="56" t="s">
        <v>86</v>
      </c>
      <c r="D118" s="54">
        <v>0.249</v>
      </c>
      <c r="E118" s="9">
        <v>0.64300000000000002</v>
      </c>
      <c r="F118" s="9">
        <v>0.247</v>
      </c>
      <c r="G118" s="71">
        <v>0.27700000000000002</v>
      </c>
      <c r="H118" s="58">
        <f t="shared" si="4"/>
        <v>0.39600000000000002</v>
      </c>
    </row>
    <row r="119" spans="1:8" x14ac:dyDescent="0.3">
      <c r="A119" s="54" t="s">
        <v>21</v>
      </c>
      <c r="B119" s="55">
        <v>5</v>
      </c>
      <c r="C119" s="56" t="s">
        <v>5</v>
      </c>
      <c r="D119" s="54">
        <v>0.24299999999999999</v>
      </c>
      <c r="E119" s="9">
        <v>0.63900000000000001</v>
      </c>
      <c r="F119" s="9">
        <v>0.24299999999999999</v>
      </c>
      <c r="G119" s="71">
        <v>0.27800000000000002</v>
      </c>
      <c r="H119" s="58">
        <f t="shared" si="4"/>
        <v>0.39600000000000002</v>
      </c>
    </row>
    <row r="120" spans="1:8" x14ac:dyDescent="0.3">
      <c r="A120" s="54" t="s">
        <v>21</v>
      </c>
      <c r="B120" s="55">
        <v>6</v>
      </c>
      <c r="C120" s="56" t="s">
        <v>5</v>
      </c>
      <c r="D120" s="54">
        <v>0.28000000000000003</v>
      </c>
      <c r="E120" s="9">
        <v>0.70599999999999996</v>
      </c>
      <c r="F120" s="9">
        <v>0.27600000000000002</v>
      </c>
      <c r="G120" s="71">
        <v>0.26900000000000002</v>
      </c>
      <c r="H120" s="58">
        <f t="shared" si="4"/>
        <v>0.42999999999999994</v>
      </c>
    </row>
    <row r="121" spans="1:8" x14ac:dyDescent="0.3">
      <c r="A121" s="54" t="s">
        <v>21</v>
      </c>
      <c r="B121" s="55">
        <v>7</v>
      </c>
      <c r="C121" s="56">
        <v>5</v>
      </c>
      <c r="D121" s="54">
        <v>0.253</v>
      </c>
      <c r="E121" s="9">
        <v>0.623</v>
      </c>
      <c r="F121" s="9">
        <v>0.253</v>
      </c>
      <c r="G121" s="71">
        <v>0.26800000000000002</v>
      </c>
      <c r="H121" s="58">
        <f t="shared" si="4"/>
        <v>0.37</v>
      </c>
    </row>
    <row r="122" spans="1:8" x14ac:dyDescent="0.3">
      <c r="A122" s="54" t="s">
        <v>21</v>
      </c>
      <c r="B122" s="55">
        <v>8</v>
      </c>
      <c r="C122" s="56">
        <v>5</v>
      </c>
      <c r="D122" s="54">
        <v>0.33300000000000002</v>
      </c>
      <c r="E122" s="9">
        <v>0.71799999999999997</v>
      </c>
      <c r="F122" s="9">
        <v>0.33</v>
      </c>
      <c r="G122" s="71">
        <v>0.28000000000000003</v>
      </c>
      <c r="H122" s="58">
        <f t="shared" si="4"/>
        <v>0.38799999999999996</v>
      </c>
    </row>
    <row r="123" spans="1:8" x14ac:dyDescent="0.3">
      <c r="A123" s="54" t="s">
        <v>21</v>
      </c>
      <c r="B123" s="55">
        <v>9</v>
      </c>
      <c r="C123" s="56">
        <v>50</v>
      </c>
      <c r="D123" s="54">
        <v>0.40400000000000003</v>
      </c>
      <c r="E123" s="9">
        <v>0.80700000000000005</v>
      </c>
      <c r="F123" s="9">
        <v>0.40300000000000002</v>
      </c>
      <c r="G123" s="71">
        <v>0.27600000000000002</v>
      </c>
      <c r="H123" s="58">
        <f t="shared" si="4"/>
        <v>0.40400000000000003</v>
      </c>
    </row>
    <row r="124" spans="1:8" x14ac:dyDescent="0.3">
      <c r="A124" s="54" t="s">
        <v>21</v>
      </c>
      <c r="B124" s="55">
        <v>10</v>
      </c>
      <c r="C124" s="56">
        <v>50</v>
      </c>
      <c r="D124" s="54">
        <v>0.41099999999999998</v>
      </c>
      <c r="E124" s="9">
        <v>0.78600000000000003</v>
      </c>
      <c r="F124" s="9">
        <v>0.40699999999999997</v>
      </c>
      <c r="G124" s="71">
        <v>0.27100000000000002</v>
      </c>
      <c r="H124" s="58">
        <f t="shared" si="4"/>
        <v>0.37900000000000006</v>
      </c>
    </row>
    <row r="125" spans="1:8" x14ac:dyDescent="0.3">
      <c r="A125" s="69"/>
      <c r="B125" s="78"/>
      <c r="C125" s="69"/>
      <c r="D125" s="69"/>
      <c r="E125" s="69"/>
      <c r="F125" s="69"/>
      <c r="G125" s="69"/>
    </row>
    <row r="126" spans="1:8" x14ac:dyDescent="0.3">
      <c r="A126" s="69"/>
      <c r="B126" s="78"/>
      <c r="C126" s="69"/>
      <c r="D126" s="69"/>
      <c r="E126" s="69"/>
      <c r="F126" s="69"/>
      <c r="G126" s="69"/>
    </row>
    <row r="132" spans="1:8" x14ac:dyDescent="0.3">
      <c r="A132" t="s">
        <v>25</v>
      </c>
    </row>
    <row r="133" spans="1:8" x14ac:dyDescent="0.3">
      <c r="A133" t="s">
        <v>26</v>
      </c>
    </row>
    <row r="134" spans="1:8" x14ac:dyDescent="0.3">
      <c r="A134" t="s">
        <v>53</v>
      </c>
    </row>
    <row r="135" spans="1:8" x14ac:dyDescent="0.3">
      <c r="A135" t="s">
        <v>28</v>
      </c>
    </row>
    <row r="136" spans="1:8" x14ac:dyDescent="0.3">
      <c r="A136" t="s">
        <v>29</v>
      </c>
    </row>
    <row r="137" spans="1:8" x14ac:dyDescent="0.3">
      <c r="A137" t="s">
        <v>54</v>
      </c>
    </row>
    <row r="138" spans="1:8" x14ac:dyDescent="0.3">
      <c r="A138" t="s">
        <v>55</v>
      </c>
    </row>
    <row r="139" spans="1:8" x14ac:dyDescent="0.3">
      <c r="A139" t="s">
        <v>31</v>
      </c>
      <c r="D139" t="s">
        <v>32</v>
      </c>
    </row>
    <row r="141" spans="1:8" x14ac:dyDescent="0.3">
      <c r="G141" s="59" t="s">
        <v>51</v>
      </c>
    </row>
    <row r="142" spans="1:8" ht="115.8" thickBot="1" x14ac:dyDescent="0.35">
      <c r="A142" s="45" t="s">
        <v>33</v>
      </c>
      <c r="B142" s="46" t="s">
        <v>34</v>
      </c>
      <c r="C142" s="47" t="s">
        <v>35</v>
      </c>
      <c r="D142" s="45" t="s">
        <v>36</v>
      </c>
      <c r="E142" s="46" t="s">
        <v>37</v>
      </c>
      <c r="F142" s="46" t="s">
        <v>38</v>
      </c>
      <c r="G142" s="48" t="s">
        <v>39</v>
      </c>
      <c r="H142" s="57" t="s">
        <v>44</v>
      </c>
    </row>
    <row r="143" spans="1:8" x14ac:dyDescent="0.3">
      <c r="A143" s="49"/>
      <c r="B143" s="50"/>
      <c r="C143" s="51" t="s">
        <v>40</v>
      </c>
      <c r="D143" s="49" t="s">
        <v>41</v>
      </c>
      <c r="E143" s="52"/>
      <c r="F143" s="52"/>
      <c r="G143" s="53"/>
      <c r="H143" s="58"/>
    </row>
    <row r="144" spans="1:8" x14ac:dyDescent="0.3">
      <c r="A144" s="54" t="s">
        <v>22</v>
      </c>
      <c r="B144" s="55">
        <v>1</v>
      </c>
      <c r="C144" s="56" t="s">
        <v>3</v>
      </c>
      <c r="D144" s="54">
        <v>0.247</v>
      </c>
      <c r="E144" s="9">
        <v>0.66</v>
      </c>
      <c r="F144" s="9">
        <v>0.24399999999999999</v>
      </c>
      <c r="G144" s="60">
        <v>0.26700000000000002</v>
      </c>
      <c r="H144" s="58">
        <f>E144-F144</f>
        <v>0.41600000000000004</v>
      </c>
    </row>
    <row r="145" spans="1:8" x14ac:dyDescent="0.3">
      <c r="A145" s="54" t="s">
        <v>22</v>
      </c>
      <c r="B145" s="55">
        <v>2</v>
      </c>
      <c r="C145" s="56" t="s">
        <v>3</v>
      </c>
      <c r="D145" s="54">
        <v>0.24199999999999999</v>
      </c>
      <c r="E145" s="9">
        <v>0.77900000000000003</v>
      </c>
      <c r="F145" s="9">
        <v>0.24199999999999999</v>
      </c>
      <c r="G145" s="60">
        <v>0.33300000000000002</v>
      </c>
      <c r="H145" s="58">
        <f t="shared" ref="H145:H153" si="5">E145-F145</f>
        <v>0.53700000000000003</v>
      </c>
    </row>
    <row r="146" spans="1:8" x14ac:dyDescent="0.3">
      <c r="A146" s="54" t="s">
        <v>22</v>
      </c>
      <c r="B146" s="55">
        <v>3</v>
      </c>
      <c r="C146" s="56" t="s">
        <v>4</v>
      </c>
      <c r="D146" s="54">
        <v>0.249</v>
      </c>
      <c r="E146" s="9">
        <v>0.82599999999999996</v>
      </c>
      <c r="F146" s="9">
        <v>0.245</v>
      </c>
      <c r="G146" s="60">
        <v>0.30099999999999999</v>
      </c>
      <c r="H146" s="58">
        <f t="shared" si="5"/>
        <v>0.58099999999999996</v>
      </c>
    </row>
    <row r="147" spans="1:8" x14ac:dyDescent="0.3">
      <c r="A147" s="54" t="s">
        <v>22</v>
      </c>
      <c r="B147" s="55">
        <v>4</v>
      </c>
      <c r="C147" s="56" t="s">
        <v>86</v>
      </c>
      <c r="D147" s="54">
        <v>0.245</v>
      </c>
      <c r="E147" s="9">
        <v>0.79</v>
      </c>
      <c r="F147" s="9">
        <v>0.24099999999999999</v>
      </c>
      <c r="G147" s="60">
        <v>0.32700000000000001</v>
      </c>
      <c r="H147" s="58">
        <f t="shared" si="5"/>
        <v>0.54900000000000004</v>
      </c>
    </row>
    <row r="148" spans="1:8" x14ac:dyDescent="0.3">
      <c r="A148" s="54" t="s">
        <v>22</v>
      </c>
      <c r="B148" s="55">
        <v>5</v>
      </c>
      <c r="C148" s="56" t="s">
        <v>5</v>
      </c>
      <c r="D148" s="54">
        <v>0.248</v>
      </c>
      <c r="E148" s="9">
        <v>0.72399999999999998</v>
      </c>
      <c r="F148" s="9">
        <v>0.245</v>
      </c>
      <c r="G148" s="60">
        <v>0.33</v>
      </c>
      <c r="H148" s="58">
        <f t="shared" si="5"/>
        <v>0.47899999999999998</v>
      </c>
    </row>
    <row r="149" spans="1:8" x14ac:dyDescent="0.3">
      <c r="A149" s="54" t="s">
        <v>22</v>
      </c>
      <c r="B149" s="55">
        <v>6</v>
      </c>
      <c r="C149" s="56" t="s">
        <v>5</v>
      </c>
      <c r="D149" s="54">
        <v>0.24099999999999999</v>
      </c>
      <c r="E149" s="9">
        <v>0.745</v>
      </c>
      <c r="F149" s="9">
        <v>0.23699999999999999</v>
      </c>
      <c r="G149" s="60">
        <v>0.36699999999999999</v>
      </c>
      <c r="H149" s="58">
        <f t="shared" si="5"/>
        <v>0.50800000000000001</v>
      </c>
    </row>
    <row r="150" spans="1:8" x14ac:dyDescent="0.3">
      <c r="A150" s="54" t="s">
        <v>22</v>
      </c>
      <c r="B150" s="55">
        <v>7</v>
      </c>
      <c r="C150" s="56">
        <v>5</v>
      </c>
      <c r="D150" s="54">
        <v>0.252</v>
      </c>
      <c r="E150" s="9">
        <v>0.82399999999999995</v>
      </c>
      <c r="F150" s="9">
        <v>0.248</v>
      </c>
      <c r="G150" s="60">
        <v>0.33800000000000002</v>
      </c>
      <c r="H150" s="58">
        <f t="shared" si="5"/>
        <v>0.57599999999999996</v>
      </c>
    </row>
    <row r="151" spans="1:8" x14ac:dyDescent="0.3">
      <c r="A151" s="54" t="s">
        <v>22</v>
      </c>
      <c r="B151" s="55">
        <v>8</v>
      </c>
      <c r="C151" s="56">
        <v>5</v>
      </c>
      <c r="D151" s="54">
        <v>0.28000000000000003</v>
      </c>
      <c r="E151" s="9">
        <v>0.80300000000000005</v>
      </c>
      <c r="F151" s="9">
        <v>0.27400000000000002</v>
      </c>
      <c r="G151" s="60">
        <v>0.32700000000000001</v>
      </c>
      <c r="H151" s="58">
        <f t="shared" si="5"/>
        <v>0.52900000000000003</v>
      </c>
    </row>
    <row r="152" spans="1:8" x14ac:dyDescent="0.3">
      <c r="A152" s="54" t="s">
        <v>22</v>
      </c>
      <c r="B152" s="55">
        <v>9</v>
      </c>
      <c r="C152" s="56">
        <v>50</v>
      </c>
      <c r="D152" s="54">
        <v>0.41599999999999998</v>
      </c>
      <c r="E152" s="9">
        <v>0.89700000000000002</v>
      </c>
      <c r="F152" s="9">
        <v>0.41099999999999998</v>
      </c>
      <c r="G152" s="60">
        <v>0.34100000000000003</v>
      </c>
      <c r="H152" s="58">
        <f t="shared" si="5"/>
        <v>0.48600000000000004</v>
      </c>
    </row>
    <row r="153" spans="1:8" x14ac:dyDescent="0.3">
      <c r="A153" s="54" t="s">
        <v>22</v>
      </c>
      <c r="B153" s="55">
        <v>10</v>
      </c>
      <c r="C153" s="56">
        <v>50</v>
      </c>
      <c r="D153" s="54">
        <v>0.43099999999999999</v>
      </c>
      <c r="E153" s="9">
        <v>0.98399999999999999</v>
      </c>
      <c r="F153" s="9">
        <v>0.41799999999999998</v>
      </c>
      <c r="G153" s="60">
        <v>0.34100000000000003</v>
      </c>
      <c r="H153" s="58">
        <f t="shared" si="5"/>
        <v>0.56600000000000006</v>
      </c>
    </row>
    <row r="154" spans="1:8" x14ac:dyDescent="0.3">
      <c r="A154" s="69"/>
      <c r="B154" s="78"/>
      <c r="C154" s="69"/>
      <c r="D154" s="69"/>
      <c r="E154" s="69"/>
      <c r="F154" s="69"/>
      <c r="G154" s="69"/>
    </row>
    <row r="155" spans="1:8" x14ac:dyDescent="0.3">
      <c r="A155" s="69"/>
      <c r="B155" s="78"/>
      <c r="C155" s="69"/>
      <c r="D155" s="69"/>
      <c r="E155" s="69"/>
      <c r="F155" s="69"/>
      <c r="G155" s="6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5689D-73B5-47E5-AED3-3C9366F71FBA}">
  <dimension ref="A1:V91"/>
  <sheetViews>
    <sheetView topLeftCell="A45" zoomScale="58" zoomScaleNormal="58" workbookViewId="0">
      <selection activeCell="I66" sqref="I66"/>
    </sheetView>
  </sheetViews>
  <sheetFormatPr defaultColWidth="8.6640625" defaultRowHeight="14.4" x14ac:dyDescent="0.3"/>
  <cols>
    <col min="1" max="1" width="17.33203125" style="3" customWidth="1"/>
    <col min="2" max="12" width="8.6640625" style="3"/>
    <col min="13" max="13" width="17.44140625" style="3" customWidth="1"/>
    <col min="14" max="14" width="13.88671875" style="3" customWidth="1"/>
    <col min="15" max="16" width="8.6640625" style="3"/>
    <col min="17" max="17" width="14.44140625" style="3" customWidth="1"/>
    <col min="18" max="16384" width="8.6640625" style="3"/>
  </cols>
  <sheetData>
    <row r="1" spans="1:22" x14ac:dyDescent="0.3">
      <c r="A1" s="1" t="s">
        <v>62</v>
      </c>
      <c r="B1" s="2"/>
      <c r="C1" s="2"/>
    </row>
    <row r="3" spans="1:22" ht="15" thickBot="1" x14ac:dyDescent="0.35">
      <c r="B3" s="4"/>
      <c r="C3" s="4"/>
      <c r="D3" s="4"/>
      <c r="E3" s="4"/>
      <c r="F3" s="4"/>
      <c r="G3" s="4"/>
    </row>
    <row r="4" spans="1:22" ht="15" thickBot="1" x14ac:dyDescent="0.35">
      <c r="A4" s="5" t="s">
        <v>8</v>
      </c>
      <c r="B4" s="6" t="s">
        <v>9</v>
      </c>
      <c r="C4" s="6" t="s">
        <v>61</v>
      </c>
      <c r="D4" s="6" t="s">
        <v>11</v>
      </c>
      <c r="E4" s="66" t="s">
        <v>12</v>
      </c>
      <c r="F4" s="67" t="s">
        <v>13</v>
      </c>
      <c r="G4" s="68" t="s">
        <v>14</v>
      </c>
      <c r="H4" s="7"/>
      <c r="I4" s="7"/>
      <c r="J4" s="7"/>
    </row>
    <row r="5" spans="1:22" x14ac:dyDescent="0.3">
      <c r="A5" s="7" t="s">
        <v>3</v>
      </c>
      <c r="B5" s="8">
        <v>0.28299999999999997</v>
      </c>
      <c r="C5" s="9">
        <v>0.26700000000000002</v>
      </c>
      <c r="D5" s="9">
        <v>0.39700000000000002</v>
      </c>
      <c r="E5" s="9">
        <v>0.32300000000000001</v>
      </c>
      <c r="F5" s="8">
        <v>0.20699999999999999</v>
      </c>
      <c r="G5" s="8">
        <v>0.26700000000000002</v>
      </c>
      <c r="T5" s="7"/>
      <c r="U5" s="7"/>
      <c r="V5" s="7"/>
    </row>
    <row r="6" spans="1:22" x14ac:dyDescent="0.3">
      <c r="A6" s="7" t="s">
        <v>3</v>
      </c>
      <c r="B6" s="8">
        <v>0.33800000000000002</v>
      </c>
      <c r="C6" s="9">
        <v>0.27</v>
      </c>
      <c r="D6" s="9">
        <v>0.27</v>
      </c>
      <c r="E6" s="9">
        <v>0.34699999999999998</v>
      </c>
      <c r="F6" s="8">
        <v>0.27200000000000002</v>
      </c>
      <c r="G6" s="8">
        <v>0.33300000000000002</v>
      </c>
    </row>
    <row r="7" spans="1:22" x14ac:dyDescent="0.3">
      <c r="A7" s="7">
        <v>0.05</v>
      </c>
      <c r="B7" s="8">
        <v>0.35</v>
      </c>
      <c r="C7" s="9">
        <v>0.26800000000000002</v>
      </c>
      <c r="D7" s="9">
        <v>0.23400000000000001</v>
      </c>
      <c r="E7" s="9">
        <v>0.30299999999999999</v>
      </c>
      <c r="F7" s="8">
        <v>0.26500000000000001</v>
      </c>
      <c r="G7" s="8">
        <v>0.30099999999999999</v>
      </c>
    </row>
    <row r="8" spans="1:22" x14ac:dyDescent="0.3">
      <c r="A8" s="7">
        <v>0.05</v>
      </c>
      <c r="B8" s="8">
        <v>0.33700000000000002</v>
      </c>
      <c r="C8" s="9">
        <v>0.28199999999999997</v>
      </c>
      <c r="D8" s="9">
        <v>0.438</v>
      </c>
      <c r="E8" s="9">
        <v>0.34499999999999997</v>
      </c>
      <c r="F8" s="8">
        <v>0.27700000000000002</v>
      </c>
      <c r="G8" s="8">
        <v>0.32700000000000001</v>
      </c>
    </row>
    <row r="9" spans="1:22" x14ac:dyDescent="0.3">
      <c r="A9" s="7">
        <v>0.5</v>
      </c>
      <c r="B9" s="8">
        <v>0.35799999999999998</v>
      </c>
      <c r="C9" s="9">
        <v>0.26900000000000002</v>
      </c>
      <c r="D9" s="9">
        <v>0.219</v>
      </c>
      <c r="E9" s="9">
        <v>0.32400000000000001</v>
      </c>
      <c r="F9" s="8">
        <v>0.27800000000000002</v>
      </c>
      <c r="G9" s="8">
        <v>0.33</v>
      </c>
    </row>
    <row r="10" spans="1:22" x14ac:dyDescent="0.3">
      <c r="A10" s="7">
        <v>0.5</v>
      </c>
      <c r="B10" s="8">
        <v>0.36</v>
      </c>
      <c r="C10" s="9">
        <v>0.27200000000000002</v>
      </c>
      <c r="D10" s="9">
        <v>0.217</v>
      </c>
      <c r="E10" s="9">
        <v>0.31</v>
      </c>
      <c r="F10" s="8">
        <v>0.26900000000000002</v>
      </c>
      <c r="G10" s="8">
        <v>0.36699999999999999</v>
      </c>
    </row>
    <row r="11" spans="1:22" x14ac:dyDescent="0.3">
      <c r="A11" s="7">
        <v>5</v>
      </c>
      <c r="B11" s="8">
        <v>0.33800000000000002</v>
      </c>
      <c r="C11" s="9">
        <v>0.28999999999999998</v>
      </c>
      <c r="D11" s="9">
        <v>0.252</v>
      </c>
      <c r="E11" s="9">
        <v>0.318</v>
      </c>
      <c r="F11" s="8">
        <v>0.26800000000000002</v>
      </c>
      <c r="G11" s="8">
        <v>0.33800000000000002</v>
      </c>
    </row>
    <row r="12" spans="1:22" x14ac:dyDescent="0.3">
      <c r="A12" s="7">
        <v>5</v>
      </c>
      <c r="B12" s="8">
        <v>0.35499999999999998</v>
      </c>
      <c r="C12" s="9">
        <v>0.315</v>
      </c>
      <c r="D12" s="9">
        <v>0.35199999999999998</v>
      </c>
      <c r="E12" s="9">
        <v>0.312</v>
      </c>
      <c r="F12" s="8">
        <v>0.28000000000000003</v>
      </c>
      <c r="G12" s="8">
        <v>0.32700000000000001</v>
      </c>
    </row>
    <row r="13" spans="1:22" x14ac:dyDescent="0.3">
      <c r="A13" s="7">
        <v>50</v>
      </c>
      <c r="B13" s="8">
        <v>0.34300000000000003</v>
      </c>
      <c r="C13" s="9">
        <v>0.504</v>
      </c>
      <c r="D13" s="9">
        <v>0.25900000000000001</v>
      </c>
      <c r="E13" s="9">
        <v>0.31</v>
      </c>
      <c r="F13" s="8">
        <v>0.27600000000000002</v>
      </c>
      <c r="G13" s="8">
        <v>0.34100000000000003</v>
      </c>
    </row>
    <row r="14" spans="1:22" x14ac:dyDescent="0.3">
      <c r="A14" s="7">
        <v>50</v>
      </c>
      <c r="B14" s="8">
        <v>0.313</v>
      </c>
      <c r="C14" s="9">
        <v>0.42299999999999999</v>
      </c>
      <c r="D14" s="9">
        <v>0.26</v>
      </c>
      <c r="E14" s="9">
        <v>0.28799999999999998</v>
      </c>
      <c r="F14" s="8">
        <v>0.27100000000000002</v>
      </c>
      <c r="G14" s="8">
        <v>0.34100000000000003</v>
      </c>
    </row>
    <row r="15" spans="1:22" x14ac:dyDescent="0.3">
      <c r="A15" s="22"/>
      <c r="B15" s="69"/>
      <c r="C15" s="69"/>
      <c r="D15" s="69"/>
      <c r="E15" s="69"/>
      <c r="F15" s="69"/>
      <c r="G15" s="69"/>
    </row>
    <row r="16" spans="1:22" x14ac:dyDescent="0.3">
      <c r="A16" s="22"/>
      <c r="B16" s="69"/>
      <c r="C16" s="69"/>
      <c r="D16" s="69"/>
      <c r="E16" s="69"/>
      <c r="F16" s="69"/>
      <c r="G16" s="69"/>
    </row>
    <row r="23" spans="1:10" x14ac:dyDescent="0.3">
      <c r="A23" s="10" t="s">
        <v>23</v>
      </c>
      <c r="B23" s="10"/>
      <c r="C23" s="10"/>
    </row>
    <row r="25" spans="1:10" ht="15" thickBot="1" x14ac:dyDescent="0.35">
      <c r="B25" s="4"/>
      <c r="C25" s="4"/>
      <c r="D25" s="4"/>
      <c r="E25" s="4"/>
      <c r="F25" s="4"/>
      <c r="G25" s="4"/>
    </row>
    <row r="26" spans="1:10" ht="15" thickBot="1" x14ac:dyDescent="0.35">
      <c r="A26" s="5" t="s">
        <v>8</v>
      </c>
      <c r="B26" s="6" t="s">
        <v>9</v>
      </c>
      <c r="C26" s="6" t="s">
        <v>61</v>
      </c>
      <c r="D26" s="6" t="s">
        <v>11</v>
      </c>
      <c r="E26" s="66" t="s">
        <v>12</v>
      </c>
      <c r="F26" s="67" t="s">
        <v>13</v>
      </c>
      <c r="G26" s="68" t="s">
        <v>14</v>
      </c>
      <c r="H26" s="7"/>
      <c r="I26" s="7"/>
      <c r="J26" s="7"/>
    </row>
    <row r="27" spans="1:10" x14ac:dyDescent="0.3">
      <c r="A27" s="7" t="s">
        <v>3</v>
      </c>
      <c r="B27" s="3">
        <f>AVERAGE(B$5:B$6)</f>
        <v>0.3105</v>
      </c>
      <c r="C27" s="3">
        <f>AVERAGE(C$6)</f>
        <v>0.27</v>
      </c>
      <c r="D27" s="3">
        <f>AVERAGE(D$5:D$6)</f>
        <v>0.33350000000000002</v>
      </c>
      <c r="E27" s="3">
        <f>AVERAGE(E$5:E$6)</f>
        <v>0.33499999999999996</v>
      </c>
      <c r="F27" s="3">
        <f>AVERAGE(F$5:F$6)</f>
        <v>0.23949999999999999</v>
      </c>
      <c r="G27" s="3">
        <f>AVERAGE(G$5:G$6)</f>
        <v>0.30000000000000004</v>
      </c>
    </row>
    <row r="28" spans="1:10" x14ac:dyDescent="0.3">
      <c r="A28" s="11"/>
    </row>
    <row r="29" spans="1:10" x14ac:dyDescent="0.3">
      <c r="A29" s="11">
        <v>0.05</v>
      </c>
      <c r="B29" s="3">
        <f t="shared" ref="B29:G29" si="0">AVERAGE(B7:B8)</f>
        <v>0.34350000000000003</v>
      </c>
      <c r="C29" s="3">
        <f t="shared" si="0"/>
        <v>0.27500000000000002</v>
      </c>
      <c r="D29" s="3">
        <f t="shared" si="0"/>
        <v>0.33600000000000002</v>
      </c>
      <c r="E29" s="3">
        <f t="shared" si="0"/>
        <v>0.32399999999999995</v>
      </c>
      <c r="F29" s="3">
        <f t="shared" si="0"/>
        <v>0.27100000000000002</v>
      </c>
      <c r="G29" s="3">
        <f t="shared" si="0"/>
        <v>0.314</v>
      </c>
    </row>
    <row r="30" spans="1:10" x14ac:dyDescent="0.3">
      <c r="A30" s="11"/>
    </row>
    <row r="31" spans="1:10" x14ac:dyDescent="0.3">
      <c r="A31" s="11">
        <v>0.5</v>
      </c>
      <c r="B31" s="3">
        <f t="shared" ref="B31:G31" si="1">AVERAGE(B9:B10)</f>
        <v>0.35899999999999999</v>
      </c>
      <c r="C31" s="3">
        <f t="shared" si="1"/>
        <v>0.27050000000000002</v>
      </c>
      <c r="D31" s="3">
        <f t="shared" si="1"/>
        <v>0.218</v>
      </c>
      <c r="E31" s="3">
        <f t="shared" si="1"/>
        <v>0.317</v>
      </c>
      <c r="F31" s="3">
        <f t="shared" si="1"/>
        <v>0.27350000000000002</v>
      </c>
      <c r="G31" s="3">
        <f t="shared" si="1"/>
        <v>0.34850000000000003</v>
      </c>
    </row>
    <row r="32" spans="1:10" x14ac:dyDescent="0.3">
      <c r="A32" s="11"/>
    </row>
    <row r="33" spans="1:17" x14ac:dyDescent="0.3">
      <c r="A33" s="11">
        <v>5</v>
      </c>
      <c r="B33" s="3">
        <f t="shared" ref="B33:G33" si="2">AVERAGE(B11:B12)</f>
        <v>0.34650000000000003</v>
      </c>
      <c r="C33" s="3">
        <f t="shared" si="2"/>
        <v>0.30249999999999999</v>
      </c>
      <c r="D33" s="3">
        <f t="shared" si="2"/>
        <v>0.30199999999999999</v>
      </c>
      <c r="E33" s="3">
        <f t="shared" si="2"/>
        <v>0.315</v>
      </c>
      <c r="F33" s="3">
        <f t="shared" si="2"/>
        <v>0.27400000000000002</v>
      </c>
      <c r="G33" s="3">
        <f t="shared" si="2"/>
        <v>0.33250000000000002</v>
      </c>
    </row>
    <row r="34" spans="1:17" x14ac:dyDescent="0.3">
      <c r="A34" s="12"/>
    </row>
    <row r="35" spans="1:17" x14ac:dyDescent="0.3">
      <c r="A35" s="11">
        <v>50</v>
      </c>
      <c r="B35" s="3">
        <f t="shared" ref="B35:G35" si="3">AVERAGE(B13:B14)</f>
        <v>0.32800000000000001</v>
      </c>
      <c r="C35" s="3">
        <f t="shared" si="3"/>
        <v>0.46350000000000002</v>
      </c>
      <c r="D35" s="3">
        <f t="shared" si="3"/>
        <v>0.25950000000000001</v>
      </c>
      <c r="E35" s="3">
        <f t="shared" si="3"/>
        <v>0.29899999999999999</v>
      </c>
      <c r="F35" s="3">
        <f t="shared" si="3"/>
        <v>0.27350000000000002</v>
      </c>
      <c r="G35" s="3">
        <f t="shared" si="3"/>
        <v>0.34100000000000003</v>
      </c>
    </row>
    <row r="37" spans="1:17" x14ac:dyDescent="0.3">
      <c r="A37" s="11"/>
    </row>
    <row r="38" spans="1:17" x14ac:dyDescent="0.3">
      <c r="A38" s="22"/>
    </row>
    <row r="43" spans="1:17" x14ac:dyDescent="0.3">
      <c r="A43" s="10" t="s">
        <v>63</v>
      </c>
      <c r="B43" s="2"/>
      <c r="C43" s="2"/>
    </row>
    <row r="45" spans="1:17" ht="15" thickBot="1" x14ac:dyDescent="0.35">
      <c r="B45" s="4"/>
      <c r="C45" s="4"/>
      <c r="D45" s="4"/>
      <c r="E45" s="4"/>
      <c r="F45" s="4"/>
      <c r="G45" s="4"/>
      <c r="L45" s="3" t="s">
        <v>15</v>
      </c>
      <c r="M45" s="13">
        <v>100</v>
      </c>
    </row>
    <row r="46" spans="1:17" ht="15" thickBot="1" x14ac:dyDescent="0.35">
      <c r="A46" s="5" t="s">
        <v>8</v>
      </c>
      <c r="B46" s="6" t="s">
        <v>9</v>
      </c>
      <c r="C46" s="6" t="s">
        <v>61</v>
      </c>
      <c r="D46" s="6" t="s">
        <v>11</v>
      </c>
      <c r="E46" s="66" t="s">
        <v>12</v>
      </c>
      <c r="F46" s="67" t="s">
        <v>13</v>
      </c>
      <c r="G46" s="68" t="s">
        <v>14</v>
      </c>
      <c r="H46" s="7"/>
      <c r="I46" s="7"/>
      <c r="J46" s="7"/>
      <c r="L46" s="3" t="s">
        <v>16</v>
      </c>
      <c r="M46" s="3" t="s">
        <v>17</v>
      </c>
    </row>
    <row r="47" spans="1:17" x14ac:dyDescent="0.3">
      <c r="A47" s="7" t="s">
        <v>3</v>
      </c>
      <c r="B47" s="14">
        <v>100</v>
      </c>
      <c r="C47" s="14">
        <v>100</v>
      </c>
      <c r="D47" s="14">
        <v>100</v>
      </c>
      <c r="E47" s="14">
        <v>100</v>
      </c>
      <c r="F47" s="14">
        <v>100</v>
      </c>
      <c r="G47" s="14">
        <v>100</v>
      </c>
      <c r="H47" s="14"/>
      <c r="I47" s="14"/>
      <c r="J47" s="14"/>
      <c r="O47" s="7" t="s">
        <v>23</v>
      </c>
      <c r="P47" s="7" t="s">
        <v>1</v>
      </c>
    </row>
    <row r="48" spans="1:17" x14ac:dyDescent="0.3">
      <c r="A48" s="7"/>
      <c r="B48" s="14"/>
      <c r="C48" s="14"/>
      <c r="D48" s="14"/>
      <c r="E48" s="14"/>
      <c r="F48" s="14"/>
      <c r="G48" s="14"/>
      <c r="H48" s="14"/>
      <c r="I48" s="14"/>
      <c r="J48" s="14"/>
      <c r="N48" s="7" t="s">
        <v>3</v>
      </c>
      <c r="O48" s="3">
        <v>100</v>
      </c>
      <c r="P48" s="3">
        <v>0</v>
      </c>
      <c r="Q48" s="7"/>
    </row>
    <row r="49" spans="1:22" x14ac:dyDescent="0.3">
      <c r="A49" s="7">
        <v>0.05</v>
      </c>
      <c r="B49" s="21">
        <f>(B29*$M$45)/B27</f>
        <v>110.62801932367151</v>
      </c>
      <c r="C49" s="14">
        <f>(C29*$M$45)/C27</f>
        <v>101.85185185185186</v>
      </c>
      <c r="D49" s="21">
        <f>(D29*$M$45)/D27</f>
        <v>100.74962518740629</v>
      </c>
      <c r="E49" s="14">
        <f>(E29*$M$45)/E27</f>
        <v>96.716417910447774</v>
      </c>
      <c r="F49" s="14">
        <f>(F29*$M$45)/F27</f>
        <v>113.15240083507308</v>
      </c>
      <c r="G49" s="14">
        <f t="shared" ref="G49" si="4">(G29*$M$45)/G27</f>
        <v>104.66666666666664</v>
      </c>
      <c r="H49" s="14"/>
      <c r="I49" s="14"/>
      <c r="J49" s="14"/>
      <c r="M49" s="16"/>
      <c r="N49" s="7" t="s">
        <v>4</v>
      </c>
      <c r="O49" s="15">
        <f>AVERAGE(B49:D49,E49,D62)</f>
        <v>102.48647856834437</v>
      </c>
      <c r="P49" s="3">
        <f>STDEV(B49:D49,E49)</f>
        <v>5.8593997588666875</v>
      </c>
      <c r="Q49" s="23"/>
      <c r="S49" s="15"/>
      <c r="V49" s="16"/>
    </row>
    <row r="50" spans="1:22" x14ac:dyDescent="0.3">
      <c r="A50" s="7"/>
      <c r="B50" s="14"/>
      <c r="C50" s="14"/>
      <c r="D50" s="14"/>
      <c r="E50" s="14"/>
      <c r="F50" s="14"/>
      <c r="G50" s="14"/>
      <c r="H50" s="14"/>
      <c r="I50" s="14"/>
      <c r="J50" s="14"/>
      <c r="M50" s="16"/>
      <c r="N50" s="7" t="s">
        <v>5</v>
      </c>
      <c r="O50" s="15">
        <f>AVERAGE(B51:E51)</f>
        <v>93.949833748134211</v>
      </c>
      <c r="P50" s="3">
        <f>STDEV(B51:E51)</f>
        <v>21.022947704919563</v>
      </c>
      <c r="Q50" s="23"/>
    </row>
    <row r="51" spans="1:22" x14ac:dyDescent="0.3">
      <c r="A51" s="7">
        <v>0.5</v>
      </c>
      <c r="B51" s="21">
        <f>(B31*$M$45)/B$27</f>
        <v>115.61996779388083</v>
      </c>
      <c r="C51" s="21">
        <f>(C31*$M$45)/C$27</f>
        <v>100.18518518518518</v>
      </c>
      <c r="D51" s="21">
        <f>(D31*$M$45)/D$27</f>
        <v>65.367316341829081</v>
      </c>
      <c r="E51" s="21">
        <f>(E31*$M$45)/E$27</f>
        <v>94.626865671641795</v>
      </c>
      <c r="F51" s="21">
        <f t="shared" ref="F51:G51" si="5">(F31*$M$45)/F$27</f>
        <v>114.19624217118999</v>
      </c>
      <c r="G51" s="21">
        <f t="shared" si="5"/>
        <v>116.16666666666666</v>
      </c>
      <c r="H51" s="14"/>
      <c r="I51" s="14"/>
      <c r="J51" s="14"/>
      <c r="M51" s="16"/>
      <c r="N51" s="7">
        <v>5</v>
      </c>
      <c r="O51" s="15">
        <f>AVERAGE(B53:E53)</f>
        <v>102.05395333013426</v>
      </c>
      <c r="P51" s="3">
        <f>STDEV(B53:E53)</f>
        <v>11.362171900629525</v>
      </c>
      <c r="Q51" s="23"/>
    </row>
    <row r="52" spans="1:22" x14ac:dyDescent="0.3">
      <c r="A52" s="7"/>
      <c r="B52" s="21"/>
      <c r="C52" s="21"/>
      <c r="D52" s="21"/>
      <c r="E52" s="21"/>
      <c r="F52" s="14"/>
      <c r="G52" s="14"/>
      <c r="H52" s="14"/>
      <c r="I52" s="14"/>
      <c r="J52" s="14"/>
      <c r="M52" s="16"/>
      <c r="N52" s="7">
        <v>50</v>
      </c>
      <c r="O52" s="15">
        <f>AVERAGE(D55:E55,G55,B55)</f>
        <v>96.591890829046505</v>
      </c>
      <c r="P52" s="3">
        <f>STDEV(D55:E55,G55,B55)</f>
        <v>16.123606496733668</v>
      </c>
      <c r="Q52" s="23"/>
    </row>
    <row r="53" spans="1:22" x14ac:dyDescent="0.3">
      <c r="A53" s="7">
        <v>5</v>
      </c>
      <c r="B53" s="21">
        <f>(B33*$M$45)/B$27</f>
        <v>111.59420289855075</v>
      </c>
      <c r="C53" s="21">
        <f>(C33*$M$45)/C$27</f>
        <v>112.03703703703702</v>
      </c>
      <c r="D53" s="21">
        <f>(D33*$M$45)/D$27</f>
        <v>90.554722638680659</v>
      </c>
      <c r="E53" s="21">
        <f>(E33*$M$45)/E$27</f>
        <v>94.029850746268664</v>
      </c>
      <c r="F53" s="21">
        <f t="shared" ref="F53:G53" si="6">(F33*$M$45)/F$27</f>
        <v>114.40501043841337</v>
      </c>
      <c r="G53" s="21">
        <f t="shared" si="6"/>
        <v>110.83333333333331</v>
      </c>
      <c r="H53" s="14"/>
      <c r="I53" s="14"/>
      <c r="J53" s="14"/>
    </row>
    <row r="54" spans="1:22" ht="18" x14ac:dyDescent="0.35">
      <c r="A54" s="7"/>
      <c r="B54" s="21"/>
      <c r="C54" s="21"/>
      <c r="D54" s="21"/>
      <c r="E54" s="21"/>
      <c r="F54" s="14"/>
      <c r="G54" s="14"/>
      <c r="H54" s="14"/>
      <c r="I54" s="14"/>
      <c r="J54" s="14"/>
      <c r="N54" s="26" t="s">
        <v>6</v>
      </c>
      <c r="R54" s="23"/>
    </row>
    <row r="55" spans="1:22" x14ac:dyDescent="0.3">
      <c r="A55" s="7">
        <v>50</v>
      </c>
      <c r="B55" s="21">
        <f>(B35*$M$45)/B$27</f>
        <v>105.63607085346217</v>
      </c>
      <c r="C55" s="24">
        <f>(C35*$M$45)/C$27</f>
        <v>171.66666666666666</v>
      </c>
      <c r="D55" s="21">
        <f>(D35*$M$45)/D$27</f>
        <v>77.811094452773602</v>
      </c>
      <c r="E55" s="21">
        <f>(E35*$M$45)/E$27</f>
        <v>89.25373134328359</v>
      </c>
      <c r="F55" s="24">
        <f t="shared" ref="F55:G55" si="7">(F35*$M$45)/F$27</f>
        <v>114.19624217118999</v>
      </c>
      <c r="G55" s="21">
        <f t="shared" si="7"/>
        <v>113.66666666666666</v>
      </c>
      <c r="H55" s="14"/>
      <c r="I55" s="14"/>
      <c r="J55" s="14"/>
    </row>
    <row r="56" spans="1:22" x14ac:dyDescent="0.3">
      <c r="B56" s="21"/>
      <c r="C56" s="25"/>
      <c r="D56" s="25"/>
      <c r="E56" s="25"/>
    </row>
    <row r="57" spans="1:22" x14ac:dyDescent="0.3">
      <c r="A57" s="22"/>
      <c r="B57" s="21"/>
      <c r="C57" s="21"/>
      <c r="D57" s="21"/>
      <c r="E57" s="21"/>
    </row>
    <row r="58" spans="1:22" x14ac:dyDescent="0.3">
      <c r="B58" s="25"/>
      <c r="C58" s="25"/>
      <c r="D58" s="25"/>
      <c r="E58" s="25"/>
    </row>
    <row r="60" spans="1:22" x14ac:dyDescent="0.3">
      <c r="D60" s="7"/>
    </row>
    <row r="62" spans="1:22" x14ac:dyDescent="0.3">
      <c r="D62" s="27"/>
      <c r="E62" s="15"/>
    </row>
    <row r="63" spans="1:22" x14ac:dyDescent="0.3">
      <c r="A63" s="7"/>
      <c r="B63" s="14"/>
      <c r="C63" s="14"/>
      <c r="D63" s="14"/>
      <c r="E63" s="14"/>
      <c r="F63" s="14"/>
      <c r="G63" s="14"/>
    </row>
    <row r="64" spans="1:22" x14ac:dyDescent="0.3">
      <c r="A64" s="7"/>
      <c r="B64" s="14"/>
      <c r="C64" s="14"/>
      <c r="D64" s="14"/>
      <c r="E64" s="14"/>
      <c r="F64" s="14"/>
      <c r="G64" s="14"/>
    </row>
    <row r="65" spans="1:9" x14ac:dyDescent="0.3">
      <c r="A65" s="7"/>
      <c r="B65" s="21"/>
      <c r="C65" s="14"/>
      <c r="D65" s="21"/>
      <c r="E65" s="14"/>
      <c r="F65" s="14"/>
      <c r="G65" s="14"/>
    </row>
    <row r="66" spans="1:9" x14ac:dyDescent="0.3">
      <c r="A66" s="7"/>
      <c r="B66" s="14"/>
      <c r="C66" s="14"/>
      <c r="D66" s="14"/>
      <c r="E66" s="14"/>
      <c r="F66" s="14"/>
      <c r="G66" s="14"/>
    </row>
    <row r="67" spans="1:9" x14ac:dyDescent="0.3">
      <c r="A67" s="7"/>
      <c r="B67" s="21"/>
      <c r="C67" s="21"/>
      <c r="D67" s="21"/>
      <c r="E67" s="21"/>
      <c r="F67" s="21"/>
      <c r="G67" s="21"/>
    </row>
    <row r="68" spans="1:9" x14ac:dyDescent="0.3">
      <c r="A68" s="7"/>
      <c r="B68" s="21"/>
      <c r="C68" s="21"/>
      <c r="D68" s="21"/>
      <c r="E68" s="21"/>
      <c r="F68" s="14"/>
      <c r="G68" s="14"/>
    </row>
    <row r="69" spans="1:9" x14ac:dyDescent="0.3">
      <c r="A69" s="7"/>
      <c r="B69" s="21"/>
      <c r="C69" s="21"/>
      <c r="D69" s="21"/>
      <c r="E69" s="21"/>
      <c r="F69" s="21"/>
      <c r="G69" s="21"/>
    </row>
    <row r="70" spans="1:9" x14ac:dyDescent="0.3">
      <c r="A70" s="7"/>
      <c r="B70" s="21"/>
      <c r="C70" s="21"/>
      <c r="D70" s="21"/>
      <c r="E70" s="21"/>
      <c r="F70" s="14"/>
      <c r="G70" s="14"/>
    </row>
    <row r="71" spans="1:9" x14ac:dyDescent="0.3">
      <c r="A71" s="7"/>
      <c r="B71" s="21"/>
      <c r="C71" s="24"/>
      <c r="D71" s="21"/>
      <c r="E71" s="21"/>
      <c r="F71" s="24"/>
      <c r="G71" s="21"/>
      <c r="I71" s="15"/>
    </row>
    <row r="74" spans="1:9" x14ac:dyDescent="0.3">
      <c r="A74" s="7"/>
      <c r="B74" s="14"/>
      <c r="C74" s="14"/>
      <c r="D74" s="14"/>
      <c r="E74" s="14"/>
      <c r="F74" s="14"/>
      <c r="G74" s="14"/>
    </row>
    <row r="75" spans="1:9" x14ac:dyDescent="0.3">
      <c r="A75" s="7"/>
      <c r="B75" s="14"/>
      <c r="C75" s="14"/>
      <c r="D75" s="14"/>
      <c r="E75" s="14"/>
      <c r="F75" s="14"/>
      <c r="G75" s="14"/>
    </row>
    <row r="76" spans="1:9" x14ac:dyDescent="0.3">
      <c r="A76" s="7"/>
      <c r="B76" s="21"/>
      <c r="C76" s="14"/>
      <c r="D76" s="21"/>
      <c r="E76" s="14"/>
      <c r="F76" s="14"/>
      <c r="G76" s="14"/>
    </row>
    <row r="77" spans="1:9" x14ac:dyDescent="0.3">
      <c r="A77" s="7"/>
      <c r="B77" s="14"/>
      <c r="C77" s="14"/>
      <c r="D77" s="14"/>
      <c r="E77" s="14"/>
      <c r="F77" s="14"/>
      <c r="G77" s="14"/>
    </row>
    <row r="78" spans="1:9" x14ac:dyDescent="0.3">
      <c r="A78" s="7"/>
      <c r="B78" s="21"/>
      <c r="C78" s="21"/>
      <c r="D78" s="21"/>
      <c r="E78" s="21"/>
      <c r="F78" s="21"/>
      <c r="G78" s="21"/>
    </row>
    <row r="79" spans="1:9" x14ac:dyDescent="0.3">
      <c r="A79" s="7"/>
      <c r="B79" s="21"/>
      <c r="C79" s="21"/>
      <c r="D79" s="21"/>
      <c r="E79" s="21"/>
      <c r="F79" s="14"/>
      <c r="G79" s="14"/>
    </row>
    <row r="80" spans="1:9" x14ac:dyDescent="0.3">
      <c r="A80" s="7"/>
      <c r="B80" s="21"/>
      <c r="C80" s="21"/>
      <c r="D80" s="21"/>
      <c r="E80" s="21"/>
      <c r="F80" s="21"/>
      <c r="G80" s="21"/>
    </row>
    <row r="81" spans="1:8" x14ac:dyDescent="0.3">
      <c r="A81" s="7"/>
      <c r="B81" s="21"/>
      <c r="C81" s="21"/>
      <c r="D81" s="21"/>
      <c r="E81" s="21"/>
      <c r="F81" s="14"/>
      <c r="G81" s="14"/>
    </row>
    <row r="82" spans="1:8" x14ac:dyDescent="0.3">
      <c r="A82" s="7"/>
      <c r="B82" s="21"/>
      <c r="C82" s="24"/>
      <c r="D82" s="21"/>
      <c r="E82" s="21"/>
      <c r="F82" s="24"/>
      <c r="G82" s="21"/>
    </row>
    <row r="85" spans="1:8" x14ac:dyDescent="0.3">
      <c r="A85" s="7"/>
      <c r="B85" s="7"/>
      <c r="C85" s="7"/>
      <c r="D85" s="7"/>
      <c r="E85" s="7"/>
      <c r="F85" s="7"/>
      <c r="H85" s="7"/>
    </row>
    <row r="86" spans="1:8" x14ac:dyDescent="0.3">
      <c r="A86" s="14"/>
      <c r="B86" s="21"/>
      <c r="C86" s="21"/>
      <c r="D86" s="21"/>
      <c r="E86" s="21"/>
      <c r="F86" s="21"/>
      <c r="H86" s="21"/>
    </row>
    <row r="87" spans="1:8" x14ac:dyDescent="0.3">
      <c r="A87" s="14"/>
      <c r="B87" s="14"/>
      <c r="C87" s="21"/>
      <c r="D87" s="21"/>
      <c r="E87" s="24"/>
      <c r="F87" s="21"/>
      <c r="H87" s="21"/>
    </row>
    <row r="88" spans="1:8" x14ac:dyDescent="0.3">
      <c r="A88" s="14"/>
      <c r="B88" s="21"/>
      <c r="C88" s="21"/>
      <c r="D88" s="21"/>
      <c r="E88" s="21"/>
      <c r="F88" s="21"/>
      <c r="H88" s="21"/>
    </row>
    <row r="89" spans="1:8" x14ac:dyDescent="0.3">
      <c r="A89" s="14"/>
      <c r="B89" s="14"/>
      <c r="C89" s="21"/>
      <c r="D89" s="21"/>
      <c r="E89" s="21"/>
      <c r="F89" s="21"/>
      <c r="H89" s="21"/>
    </row>
    <row r="90" spans="1:8" x14ac:dyDescent="0.3">
      <c r="A90" s="14"/>
      <c r="B90" s="14"/>
      <c r="C90" s="21"/>
      <c r="D90" s="21"/>
      <c r="E90" s="24"/>
      <c r="F90" s="14"/>
      <c r="H90" s="14"/>
    </row>
    <row r="91" spans="1:8" x14ac:dyDescent="0.3">
      <c r="A91" s="14"/>
      <c r="B91" s="14"/>
      <c r="C91" s="21"/>
      <c r="D91" s="21"/>
      <c r="E91" s="21"/>
      <c r="F91" s="14"/>
      <c r="H91" s="14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24F7E-0526-4AE2-BF4D-66BAE495CAD9}">
  <dimension ref="A1:V84"/>
  <sheetViews>
    <sheetView topLeftCell="A6" zoomScale="56" zoomScaleNormal="56" workbookViewId="0">
      <selection activeCell="D40" sqref="D40"/>
    </sheetView>
  </sheetViews>
  <sheetFormatPr defaultColWidth="8.6640625" defaultRowHeight="14.4" x14ac:dyDescent="0.3"/>
  <cols>
    <col min="1" max="1" width="17.33203125" style="3" customWidth="1"/>
    <col min="2" max="12" width="8.6640625" style="3"/>
    <col min="13" max="13" width="11.5546875" style="3" customWidth="1"/>
    <col min="14" max="14" width="10.6640625" style="3" customWidth="1"/>
    <col min="15" max="16384" width="8.6640625" style="3"/>
  </cols>
  <sheetData>
    <row r="1" spans="1:22" x14ac:dyDescent="0.3">
      <c r="A1" s="1" t="s">
        <v>62</v>
      </c>
      <c r="B1" s="2"/>
      <c r="C1" s="2"/>
    </row>
    <row r="3" spans="1:22" ht="15" thickBot="1" x14ac:dyDescent="0.35">
      <c r="B3" s="4"/>
      <c r="C3" s="4"/>
      <c r="D3" s="4"/>
      <c r="E3" s="4"/>
      <c r="F3" s="4"/>
      <c r="G3" s="4"/>
    </row>
    <row r="4" spans="1:22" ht="15" thickBot="1" x14ac:dyDescent="0.35">
      <c r="A4" s="5" t="s">
        <v>8</v>
      </c>
      <c r="B4" s="6" t="s">
        <v>9</v>
      </c>
      <c r="C4" s="6" t="s">
        <v>61</v>
      </c>
      <c r="D4" s="6" t="s">
        <v>11</v>
      </c>
      <c r="E4" s="66" t="s">
        <v>12</v>
      </c>
      <c r="F4" s="67" t="s">
        <v>13</v>
      </c>
      <c r="G4" s="68" t="s">
        <v>14</v>
      </c>
      <c r="H4" s="7"/>
      <c r="I4" s="7"/>
      <c r="J4" s="7"/>
    </row>
    <row r="5" spans="1:22" x14ac:dyDescent="0.3">
      <c r="A5" s="7" t="s">
        <v>3</v>
      </c>
      <c r="B5">
        <v>0.38300000000000001</v>
      </c>
      <c r="C5">
        <v>0.40500000000000003</v>
      </c>
      <c r="D5">
        <v>0.44699999999999995</v>
      </c>
      <c r="E5">
        <v>0.372</v>
      </c>
      <c r="F5">
        <v>0.33600000000000002</v>
      </c>
      <c r="G5">
        <v>0.41600000000000004</v>
      </c>
      <c r="M5" s="72"/>
      <c r="N5" s="7"/>
      <c r="O5" s="7"/>
      <c r="P5" s="7"/>
      <c r="Q5" s="7"/>
      <c r="R5" s="7"/>
      <c r="S5" s="7"/>
      <c r="T5" s="7"/>
      <c r="U5" s="7"/>
      <c r="V5" s="7"/>
    </row>
    <row r="6" spans="1:22" x14ac:dyDescent="0.3">
      <c r="A6" s="7" t="s">
        <v>3</v>
      </c>
      <c r="B6">
        <v>0.45699999999999996</v>
      </c>
      <c r="C6">
        <v>0.55199999999999994</v>
      </c>
      <c r="D6">
        <v>0.53500000000000003</v>
      </c>
      <c r="E6">
        <v>0.46499999999999997</v>
      </c>
      <c r="F6">
        <v>0.40400000000000003</v>
      </c>
      <c r="G6">
        <v>0.53700000000000003</v>
      </c>
      <c r="M6" s="7"/>
    </row>
    <row r="7" spans="1:22" x14ac:dyDescent="0.3">
      <c r="A7" s="7">
        <v>0.05</v>
      </c>
      <c r="B7">
        <v>0.61199999999999999</v>
      </c>
      <c r="C7">
        <v>0.52400000000000002</v>
      </c>
      <c r="D7">
        <v>0.48099999999999998</v>
      </c>
      <c r="E7">
        <v>0.46300000000000008</v>
      </c>
      <c r="F7">
        <v>0.39700000000000002</v>
      </c>
      <c r="G7">
        <v>0.58099999999999996</v>
      </c>
      <c r="M7" s="7"/>
    </row>
    <row r="8" spans="1:22" x14ac:dyDescent="0.3">
      <c r="A8" s="7">
        <v>0.05</v>
      </c>
      <c r="B8">
        <v>0.56299999999999994</v>
      </c>
      <c r="C8">
        <v>0.52600000000000002</v>
      </c>
      <c r="D8">
        <v>0.54</v>
      </c>
      <c r="E8">
        <v>0.42500000000000004</v>
      </c>
      <c r="F8">
        <v>0.39600000000000002</v>
      </c>
      <c r="G8">
        <v>0.54900000000000004</v>
      </c>
      <c r="M8" s="7"/>
    </row>
    <row r="9" spans="1:22" x14ac:dyDescent="0.3">
      <c r="A9" s="7">
        <v>0.5</v>
      </c>
      <c r="B9">
        <v>0.49299999999999999</v>
      </c>
      <c r="C9">
        <v>0.52700000000000002</v>
      </c>
      <c r="D9">
        <v>0.53300000000000003</v>
      </c>
      <c r="E9">
        <v>0.48099999999999998</v>
      </c>
      <c r="F9">
        <v>0.39600000000000002</v>
      </c>
      <c r="G9">
        <v>0.47899999999999998</v>
      </c>
      <c r="M9" s="7"/>
    </row>
    <row r="10" spans="1:22" x14ac:dyDescent="0.3">
      <c r="A10" s="7">
        <v>0.5</v>
      </c>
      <c r="B10">
        <v>0.48499999999999999</v>
      </c>
      <c r="C10">
        <v>0.54899999999999993</v>
      </c>
      <c r="D10">
        <v>0.38100000000000001</v>
      </c>
      <c r="E10">
        <v>0.46599999999999997</v>
      </c>
      <c r="F10">
        <v>0.42999999999999994</v>
      </c>
      <c r="G10">
        <v>0.50800000000000001</v>
      </c>
      <c r="M10" s="7"/>
    </row>
    <row r="11" spans="1:22" x14ac:dyDescent="0.3">
      <c r="A11" s="7">
        <v>5</v>
      </c>
      <c r="B11">
        <v>0.39300000000000002</v>
      </c>
      <c r="C11">
        <v>0.50900000000000012</v>
      </c>
      <c r="D11">
        <v>0.48699999999999999</v>
      </c>
      <c r="E11">
        <v>0.47299999999999998</v>
      </c>
      <c r="F11">
        <v>0.37</v>
      </c>
      <c r="G11">
        <v>0.57599999999999996</v>
      </c>
      <c r="M11" s="7"/>
    </row>
    <row r="12" spans="1:22" x14ac:dyDescent="0.3">
      <c r="A12" s="7">
        <v>5</v>
      </c>
      <c r="B12">
        <v>0.43499999999999994</v>
      </c>
      <c r="C12">
        <v>0.53099999999999992</v>
      </c>
      <c r="D12">
        <v>0.44600000000000006</v>
      </c>
      <c r="E12">
        <v>0.46199999999999997</v>
      </c>
      <c r="F12">
        <v>0.38799999999999996</v>
      </c>
      <c r="G12">
        <v>0.52900000000000003</v>
      </c>
      <c r="M12" s="7"/>
    </row>
    <row r="13" spans="1:22" x14ac:dyDescent="0.3">
      <c r="A13" s="7">
        <v>50</v>
      </c>
      <c r="B13">
        <v>0.31999999999999995</v>
      </c>
      <c r="C13">
        <v>0.44999999999999996</v>
      </c>
      <c r="D13">
        <v>0.44299999999999995</v>
      </c>
      <c r="E13">
        <v>0.432</v>
      </c>
      <c r="F13">
        <v>0.40400000000000003</v>
      </c>
      <c r="G13">
        <v>0.48600000000000004</v>
      </c>
      <c r="M13" s="7"/>
    </row>
    <row r="14" spans="1:22" x14ac:dyDescent="0.3">
      <c r="A14" s="7">
        <v>50</v>
      </c>
      <c r="B14">
        <v>0.22300000000000003</v>
      </c>
      <c r="C14">
        <v>0.51400000000000001</v>
      </c>
      <c r="D14">
        <v>0.46499999999999997</v>
      </c>
      <c r="E14">
        <v>0.44199999999999995</v>
      </c>
      <c r="F14">
        <v>0.37900000000000006</v>
      </c>
      <c r="G14">
        <v>0.56600000000000006</v>
      </c>
      <c r="M14" s="7"/>
    </row>
    <row r="15" spans="1:22" x14ac:dyDescent="0.3">
      <c r="A15" s="7" t="s">
        <v>3</v>
      </c>
      <c r="B15">
        <v>0.41900000000000004</v>
      </c>
      <c r="C15">
        <v>0.52600000000000002</v>
      </c>
      <c r="D15">
        <v>0.52400000000000002</v>
      </c>
      <c r="E15">
        <v>0.43100000000000005</v>
      </c>
      <c r="F15">
        <v>0.38400000000000001</v>
      </c>
      <c r="G15">
        <v>0.48399999999999999</v>
      </c>
      <c r="M15" s="7"/>
    </row>
    <row r="16" spans="1:22" x14ac:dyDescent="0.3">
      <c r="A16" s="7" t="s">
        <v>3</v>
      </c>
      <c r="B16">
        <v>0.379</v>
      </c>
      <c r="C16">
        <v>0.433</v>
      </c>
      <c r="D16">
        <v>0.38900000000000001</v>
      </c>
      <c r="E16">
        <v>0.44500000000000001</v>
      </c>
      <c r="F16">
        <v>0.36300000000000004</v>
      </c>
      <c r="G16">
        <v>0.48100000000000004</v>
      </c>
      <c r="M16" s="22"/>
    </row>
    <row r="17" spans="1:13" x14ac:dyDescent="0.3">
      <c r="M17" s="22"/>
    </row>
    <row r="23" spans="1:13" x14ac:dyDescent="0.3">
      <c r="A23" s="10" t="s">
        <v>23</v>
      </c>
      <c r="B23" s="10"/>
      <c r="C23" s="10"/>
    </row>
    <row r="25" spans="1:13" ht="15" thickBot="1" x14ac:dyDescent="0.35">
      <c r="B25" s="4"/>
      <c r="C25" s="4"/>
      <c r="D25" s="4"/>
      <c r="E25" s="4"/>
      <c r="F25" s="4"/>
      <c r="G25" s="4"/>
    </row>
    <row r="26" spans="1:13" ht="15" thickBot="1" x14ac:dyDescent="0.35">
      <c r="A26" s="5" t="s">
        <v>8</v>
      </c>
      <c r="B26" s="6" t="s">
        <v>9</v>
      </c>
      <c r="C26" s="6" t="s">
        <v>61</v>
      </c>
      <c r="D26" s="6" t="s">
        <v>11</v>
      </c>
      <c r="E26" s="66" t="s">
        <v>12</v>
      </c>
      <c r="F26" s="67" t="s">
        <v>13</v>
      </c>
      <c r="G26" s="68" t="s">
        <v>14</v>
      </c>
      <c r="H26" s="7"/>
      <c r="I26" s="7"/>
      <c r="J26" s="7"/>
      <c r="K26" s="7"/>
    </row>
    <row r="27" spans="1:13" x14ac:dyDescent="0.3">
      <c r="A27" s="11" t="s">
        <v>3</v>
      </c>
      <c r="B27" s="3">
        <f t="shared" ref="B27:G27" si="0">AVERAGE(B$5:B$6,B15:B16)</f>
        <v>0.40949999999999998</v>
      </c>
      <c r="C27" s="3">
        <f t="shared" si="0"/>
        <v>0.47900000000000004</v>
      </c>
      <c r="D27" s="3">
        <f t="shared" si="0"/>
        <v>0.47375</v>
      </c>
      <c r="E27" s="3">
        <f t="shared" si="0"/>
        <v>0.42825000000000002</v>
      </c>
      <c r="F27" s="3">
        <f t="shared" si="0"/>
        <v>0.37175000000000002</v>
      </c>
      <c r="G27" s="3">
        <f t="shared" si="0"/>
        <v>0.47950000000000004</v>
      </c>
    </row>
    <row r="28" spans="1:13" x14ac:dyDescent="0.3">
      <c r="A28" s="11"/>
    </row>
    <row r="29" spans="1:13" x14ac:dyDescent="0.3">
      <c r="A29" s="11">
        <v>0.05</v>
      </c>
      <c r="B29" s="3">
        <f t="shared" ref="B29:G29" si="1">AVERAGE(B7:B8)</f>
        <v>0.58749999999999991</v>
      </c>
      <c r="C29" s="3">
        <f t="shared" si="1"/>
        <v>0.52500000000000002</v>
      </c>
      <c r="D29" s="3">
        <f t="shared" si="1"/>
        <v>0.51049999999999995</v>
      </c>
      <c r="E29" s="3">
        <f t="shared" si="1"/>
        <v>0.44400000000000006</v>
      </c>
      <c r="F29" s="3">
        <f t="shared" si="1"/>
        <v>0.39650000000000002</v>
      </c>
      <c r="G29" s="3">
        <f t="shared" si="1"/>
        <v>0.56499999999999995</v>
      </c>
    </row>
    <row r="30" spans="1:13" x14ac:dyDescent="0.3">
      <c r="A30" s="11"/>
    </row>
    <row r="31" spans="1:13" x14ac:dyDescent="0.3">
      <c r="A31" s="11">
        <v>0.5</v>
      </c>
      <c r="B31" s="3">
        <f t="shared" ref="B31:G31" si="2">AVERAGE(B9:B10)</f>
        <v>0.48899999999999999</v>
      </c>
      <c r="C31" s="3">
        <f t="shared" si="2"/>
        <v>0.53800000000000003</v>
      </c>
      <c r="D31" s="3">
        <f t="shared" si="2"/>
        <v>0.45700000000000002</v>
      </c>
      <c r="E31" s="3">
        <f t="shared" si="2"/>
        <v>0.47349999999999998</v>
      </c>
      <c r="F31" s="3">
        <f t="shared" si="2"/>
        <v>0.41299999999999998</v>
      </c>
      <c r="G31" s="3">
        <f t="shared" si="2"/>
        <v>0.49349999999999999</v>
      </c>
    </row>
    <row r="32" spans="1:13" x14ac:dyDescent="0.3">
      <c r="A32" s="11"/>
    </row>
    <row r="33" spans="1:16" x14ac:dyDescent="0.3">
      <c r="A33" s="11">
        <v>5</v>
      </c>
      <c r="B33" s="3">
        <f t="shared" ref="B33:G33" si="3">AVERAGE(B11:B12)</f>
        <v>0.41399999999999998</v>
      </c>
      <c r="C33" s="3">
        <f t="shared" si="3"/>
        <v>0.52</v>
      </c>
      <c r="D33" s="3">
        <f t="shared" si="3"/>
        <v>0.46650000000000003</v>
      </c>
      <c r="E33" s="3">
        <f t="shared" si="3"/>
        <v>0.46749999999999997</v>
      </c>
      <c r="F33" s="3">
        <f t="shared" si="3"/>
        <v>0.379</v>
      </c>
      <c r="G33" s="3">
        <f t="shared" si="3"/>
        <v>0.55249999999999999</v>
      </c>
    </row>
    <row r="34" spans="1:16" x14ac:dyDescent="0.3">
      <c r="A34" s="12"/>
    </row>
    <row r="35" spans="1:16" x14ac:dyDescent="0.3">
      <c r="A35" s="11">
        <v>50</v>
      </c>
      <c r="B35" s="3">
        <f t="shared" ref="B35:G35" si="4">AVERAGE(B13:B14)</f>
        <v>0.27149999999999996</v>
      </c>
      <c r="C35" s="3">
        <f t="shared" si="4"/>
        <v>0.48199999999999998</v>
      </c>
      <c r="D35" s="3">
        <f t="shared" si="4"/>
        <v>0.45399999999999996</v>
      </c>
      <c r="E35" s="3">
        <f t="shared" si="4"/>
        <v>0.43699999999999994</v>
      </c>
      <c r="F35" s="3">
        <f t="shared" si="4"/>
        <v>0.39150000000000007</v>
      </c>
      <c r="G35" s="3">
        <f t="shared" si="4"/>
        <v>0.52600000000000002</v>
      </c>
    </row>
    <row r="37" spans="1:16" x14ac:dyDescent="0.3">
      <c r="A37" s="22"/>
    </row>
    <row r="38" spans="1:16" x14ac:dyDescent="0.3">
      <c r="A38" s="22"/>
    </row>
    <row r="43" spans="1:16" x14ac:dyDescent="0.3">
      <c r="A43" s="10" t="s">
        <v>65</v>
      </c>
      <c r="B43" s="2"/>
      <c r="C43" s="2"/>
    </row>
    <row r="45" spans="1:16" ht="15" thickBot="1" x14ac:dyDescent="0.35">
      <c r="B45" s="4"/>
      <c r="C45" s="4"/>
      <c r="D45" s="4"/>
      <c r="E45" s="4"/>
      <c r="F45" s="4"/>
      <c r="G45" s="4"/>
      <c r="L45" s="3" t="s">
        <v>64</v>
      </c>
      <c r="M45" s="13">
        <v>100</v>
      </c>
    </row>
    <row r="46" spans="1:16" ht="15" thickBot="1" x14ac:dyDescent="0.35">
      <c r="A46" s="5" t="s">
        <v>8</v>
      </c>
      <c r="B46" s="6" t="s">
        <v>9</v>
      </c>
      <c r="C46" s="6" t="s">
        <v>61</v>
      </c>
      <c r="D46" s="6" t="s">
        <v>11</v>
      </c>
      <c r="E46" s="66" t="s">
        <v>12</v>
      </c>
      <c r="F46" s="67" t="s">
        <v>13</v>
      </c>
      <c r="G46" s="68" t="s">
        <v>14</v>
      </c>
      <c r="H46" s="7"/>
      <c r="I46" s="7"/>
      <c r="J46" s="7"/>
      <c r="L46" s="3" t="s">
        <v>16</v>
      </c>
      <c r="M46" s="3" t="s">
        <v>17</v>
      </c>
    </row>
    <row r="47" spans="1:16" x14ac:dyDescent="0.3">
      <c r="A47" s="7" t="s">
        <v>3</v>
      </c>
      <c r="B47" s="21">
        <v>100</v>
      </c>
      <c r="C47" s="21">
        <v>100</v>
      </c>
      <c r="D47" s="21">
        <v>100</v>
      </c>
      <c r="E47" s="21">
        <v>100</v>
      </c>
      <c r="F47" s="21">
        <v>100</v>
      </c>
      <c r="G47" s="21">
        <v>100</v>
      </c>
      <c r="H47" s="14"/>
      <c r="I47" s="14"/>
      <c r="J47" s="14"/>
      <c r="O47" s="7" t="s">
        <v>23</v>
      </c>
      <c r="P47" s="7" t="s">
        <v>1</v>
      </c>
    </row>
    <row r="48" spans="1:16" x14ac:dyDescent="0.3">
      <c r="A48" s="7"/>
      <c r="B48" s="21"/>
      <c r="C48" s="21"/>
      <c r="D48" s="21"/>
      <c r="E48" s="21"/>
      <c r="F48" s="21"/>
      <c r="G48" s="21"/>
      <c r="H48" s="14"/>
      <c r="I48" s="14"/>
      <c r="J48" s="14"/>
      <c r="N48" s="7" t="s">
        <v>3</v>
      </c>
      <c r="O48" s="3">
        <v>100</v>
      </c>
      <c r="P48" s="3">
        <v>0</v>
      </c>
    </row>
    <row r="49" spans="1:20" x14ac:dyDescent="0.3">
      <c r="A49" s="7">
        <v>0.05</v>
      </c>
      <c r="B49" s="19">
        <f>(B29*$M$45)/B27</f>
        <v>143.46764346764346</v>
      </c>
      <c r="C49" s="21">
        <f>(C29*$M$45)/C27</f>
        <v>109.60334029227556</v>
      </c>
      <c r="D49" s="21">
        <f>(D29*$M$45)/D27</f>
        <v>107.75725593667545</v>
      </c>
      <c r="E49" s="21">
        <f>(E29*$M$45)/E27</f>
        <v>103.67775831873907</v>
      </c>
      <c r="F49" s="21">
        <f t="shared" ref="F49:G49" si="5">(F29*$M$45)/F27</f>
        <v>106.65770006724948</v>
      </c>
      <c r="G49" s="21">
        <f t="shared" si="5"/>
        <v>117.83107403545357</v>
      </c>
      <c r="H49" s="14"/>
      <c r="I49" s="14"/>
      <c r="J49" s="14"/>
      <c r="M49" s="16"/>
      <c r="N49" s="7" t="s">
        <v>4</v>
      </c>
      <c r="O49" s="15">
        <f>AVERAGE(C49:D49,E49:G49,D62)</f>
        <v>109.33157853888444</v>
      </c>
      <c r="P49" s="3">
        <f>STDEV(C49:D49,E49:G49,D62)</f>
        <v>4.7997438741811589</v>
      </c>
      <c r="Q49" s="29"/>
      <c r="S49" s="22"/>
      <c r="T49" s="15"/>
    </row>
    <row r="50" spans="1:20" x14ac:dyDescent="0.3">
      <c r="A50" s="7"/>
      <c r="B50" s="21"/>
      <c r="C50" s="21"/>
      <c r="D50" s="21"/>
      <c r="E50" s="21"/>
      <c r="F50" s="21"/>
      <c r="G50" s="21"/>
      <c r="H50" s="14"/>
      <c r="I50" s="14"/>
      <c r="J50" s="14"/>
      <c r="M50" s="16"/>
      <c r="N50" s="7">
        <v>0.5</v>
      </c>
      <c r="O50" s="15">
        <f>AVERAGE(B51:C51,E51:G51)</f>
        <v>111.26267600297975</v>
      </c>
      <c r="P50" s="3">
        <f>STDEV(B51:C51,E51:G51,D63)</f>
        <v>5.2478216000387263</v>
      </c>
      <c r="Q50" s="29"/>
    </row>
    <row r="51" spans="1:20" x14ac:dyDescent="0.3">
      <c r="A51" s="7">
        <v>0.5</v>
      </c>
      <c r="B51" s="21">
        <f>(B31*$M$45)/B$27</f>
        <v>119.41391941391942</v>
      </c>
      <c r="C51" s="21">
        <f>(C31*$M$45)/C$27</f>
        <v>112.31732776617955</v>
      </c>
      <c r="D51" s="87">
        <f>(D31*$M$45)/D$27</f>
        <v>96.46437994722956</v>
      </c>
      <c r="E51" s="21">
        <f>(E31*$M$45)/E$27</f>
        <v>110.56625802685346</v>
      </c>
      <c r="F51" s="21">
        <f t="shared" ref="F51:G51" si="6">(F31*$M$45)/F$27</f>
        <v>111.09616677874915</v>
      </c>
      <c r="G51" s="21">
        <f t="shared" si="6"/>
        <v>102.91970802919708</v>
      </c>
      <c r="H51" s="14"/>
      <c r="I51" s="14"/>
      <c r="J51" s="14"/>
      <c r="M51" s="16"/>
      <c r="N51" s="7">
        <v>5</v>
      </c>
      <c r="O51" s="15">
        <f>AVERAGE(B53:D53,E53:G53)</f>
        <v>105.74461525427814</v>
      </c>
      <c r="P51" s="3">
        <f>STDEV(B53:D53,E53:G53)</f>
        <v>6.2990695969918633</v>
      </c>
      <c r="Q51" s="29"/>
    </row>
    <row r="52" spans="1:20" x14ac:dyDescent="0.3">
      <c r="A52" s="7"/>
      <c r="B52" s="21"/>
      <c r="C52" s="21"/>
      <c r="D52" s="21"/>
      <c r="E52" s="21"/>
      <c r="F52" s="21"/>
      <c r="G52" s="21"/>
      <c r="H52" s="14"/>
      <c r="I52" s="14"/>
      <c r="J52" s="14"/>
      <c r="M52" s="16"/>
      <c r="N52" s="7">
        <v>50</v>
      </c>
      <c r="O52" s="15">
        <f>AVERAGE(B55:D55,E55:G55)</f>
        <v>96.635219425954119</v>
      </c>
      <c r="P52" s="3">
        <f>STDEV(B55:D55,E55:G55)</f>
        <v>15.568876311880235</v>
      </c>
      <c r="Q52" s="28"/>
    </row>
    <row r="53" spans="1:20" x14ac:dyDescent="0.3">
      <c r="A53" s="7">
        <v>5</v>
      </c>
      <c r="B53" s="21">
        <f>(B33*$M$45)/B$27</f>
        <v>101.09890109890109</v>
      </c>
      <c r="C53" s="21">
        <f>(C33*$M$45)/C$27</f>
        <v>108.55949895615865</v>
      </c>
      <c r="D53" s="21">
        <f>(D33*$M$45)/D$27</f>
        <v>98.469656992084438</v>
      </c>
      <c r="E53" s="21">
        <f>(E33*$M$45)/E$27</f>
        <v>109.16520723876241</v>
      </c>
      <c r="F53" s="21">
        <f t="shared" ref="F53:G53" si="7">(F33*$M$45)/F$27</f>
        <v>101.95023537323469</v>
      </c>
      <c r="G53" s="21">
        <f t="shared" si="7"/>
        <v>115.22419186652762</v>
      </c>
      <c r="H53" s="14"/>
      <c r="I53" s="14"/>
      <c r="J53" s="14"/>
      <c r="R53" s="29"/>
    </row>
    <row r="54" spans="1:20" ht="18" x14ac:dyDescent="0.35">
      <c r="A54" s="7"/>
      <c r="B54" s="21"/>
      <c r="C54" s="21"/>
      <c r="D54" s="21"/>
      <c r="E54" s="21"/>
      <c r="F54" s="21"/>
      <c r="G54" s="21"/>
      <c r="H54" s="14"/>
      <c r="I54" s="14"/>
      <c r="J54" s="14"/>
      <c r="N54" s="26" t="s">
        <v>6</v>
      </c>
    </row>
    <row r="55" spans="1:20" x14ac:dyDescent="0.3">
      <c r="A55" s="7">
        <v>50</v>
      </c>
      <c r="B55" s="21">
        <f>(B35*$M$45)/B$27</f>
        <v>66.300366300366292</v>
      </c>
      <c r="C55" s="21">
        <f>(C35*$M$45)/C$27</f>
        <v>100.62630480167013</v>
      </c>
      <c r="D55" s="21">
        <f>(D35*$M$45)/D$27</f>
        <v>95.83113456464379</v>
      </c>
      <c r="E55" s="21">
        <f>(E35*$M$45)/E$27</f>
        <v>102.04319906596612</v>
      </c>
      <c r="F55" s="21">
        <f t="shared" ref="F55:G55" si="8">(F35*$M$45)/F$27</f>
        <v>105.31271015467385</v>
      </c>
      <c r="G55" s="21">
        <f t="shared" si="8"/>
        <v>109.69760166840459</v>
      </c>
      <c r="H55" s="14"/>
      <c r="I55" s="14"/>
      <c r="J55" s="14"/>
      <c r="R55" s="28"/>
    </row>
    <row r="56" spans="1:20" x14ac:dyDescent="0.3">
      <c r="B56" s="21"/>
      <c r="C56" s="25"/>
      <c r="D56" s="25"/>
      <c r="E56" s="25"/>
      <c r="F56" s="25"/>
      <c r="G56" s="25"/>
    </row>
    <row r="57" spans="1:20" x14ac:dyDescent="0.3">
      <c r="A57" s="22"/>
      <c r="B57" s="21"/>
      <c r="C57" s="21"/>
      <c r="D57" s="21"/>
      <c r="E57" s="21"/>
      <c r="F57" s="21"/>
      <c r="G57" s="21"/>
    </row>
    <row r="58" spans="1:20" x14ac:dyDescent="0.3">
      <c r="B58" s="25"/>
      <c r="C58" s="25"/>
      <c r="D58" s="25"/>
      <c r="E58" s="25"/>
      <c r="F58" s="25"/>
      <c r="G58" s="25"/>
    </row>
    <row r="60" spans="1:20" x14ac:dyDescent="0.3">
      <c r="D60" s="7"/>
    </row>
    <row r="61" spans="1:20" ht="43.2" x14ac:dyDescent="0.3">
      <c r="C61" s="81" t="s">
        <v>88</v>
      </c>
      <c r="D61" s="82" t="s">
        <v>23</v>
      </c>
    </row>
    <row r="62" spans="1:20" x14ac:dyDescent="0.3">
      <c r="C62" s="82" t="s">
        <v>91</v>
      </c>
      <c r="D62" s="88">
        <f>AVERAGE(C49:D49,F49:G49)</f>
        <v>110.46234258291352</v>
      </c>
    </row>
    <row r="63" spans="1:20" x14ac:dyDescent="0.3">
      <c r="C63" s="82" t="s">
        <v>92</v>
      </c>
      <c r="D63" s="89">
        <f>AVERAGE(B51:C51,F51:G51)</f>
        <v>111.4367804970113</v>
      </c>
    </row>
    <row r="64" spans="1:20" x14ac:dyDescent="0.3">
      <c r="D64" s="15"/>
    </row>
    <row r="67" spans="2:9" x14ac:dyDescent="0.3">
      <c r="B67" s="7"/>
      <c r="C67" s="21"/>
      <c r="D67" s="21"/>
      <c r="E67" s="21"/>
      <c r="F67" s="21"/>
      <c r="G67" s="21"/>
      <c r="H67" s="21"/>
    </row>
    <row r="68" spans="2:9" x14ac:dyDescent="0.3">
      <c r="B68" s="7"/>
      <c r="C68" s="21"/>
      <c r="D68" s="21"/>
      <c r="E68" s="21"/>
      <c r="F68" s="21"/>
      <c r="G68" s="21"/>
      <c r="H68" s="21"/>
    </row>
    <row r="69" spans="2:9" x14ac:dyDescent="0.3">
      <c r="B69" s="7"/>
      <c r="C69" s="24"/>
      <c r="D69" s="21"/>
      <c r="E69" s="21"/>
      <c r="F69" s="21"/>
      <c r="G69" s="21"/>
      <c r="H69" s="21"/>
    </row>
    <row r="70" spans="2:9" x14ac:dyDescent="0.3">
      <c r="B70" s="7"/>
      <c r="C70" s="21"/>
      <c r="D70" s="21"/>
      <c r="E70" s="21"/>
      <c r="F70" s="21"/>
      <c r="G70" s="21"/>
      <c r="H70" s="21"/>
    </row>
    <row r="71" spans="2:9" x14ac:dyDescent="0.3">
      <c r="B71" s="7"/>
      <c r="C71" s="21"/>
      <c r="D71" s="21"/>
      <c r="E71" s="24"/>
      <c r="F71" s="21"/>
      <c r="G71" s="21"/>
      <c r="H71" s="21"/>
    </row>
    <row r="72" spans="2:9" x14ac:dyDescent="0.3">
      <c r="B72" s="7"/>
      <c r="C72" s="21"/>
      <c r="D72" s="21"/>
      <c r="E72" s="21"/>
      <c r="F72" s="21"/>
      <c r="G72" s="21"/>
      <c r="H72" s="21"/>
    </row>
    <row r="73" spans="2:9" x14ac:dyDescent="0.3">
      <c r="B73" s="7"/>
      <c r="C73" s="21"/>
      <c r="D73" s="21"/>
      <c r="E73" s="21"/>
      <c r="F73" s="21"/>
      <c r="G73" s="21"/>
      <c r="H73" s="21"/>
    </row>
    <row r="74" spans="2:9" x14ac:dyDescent="0.3">
      <c r="B74" s="7"/>
      <c r="C74" s="21"/>
      <c r="D74" s="21"/>
      <c r="E74" s="21"/>
      <c r="F74" s="21"/>
      <c r="G74" s="21"/>
      <c r="H74" s="21"/>
    </row>
    <row r="75" spans="2:9" x14ac:dyDescent="0.3">
      <c r="B75" s="7"/>
      <c r="C75" s="21"/>
      <c r="D75" s="21"/>
      <c r="E75" s="21"/>
      <c r="F75" s="21"/>
      <c r="G75" s="21"/>
      <c r="H75" s="21"/>
    </row>
    <row r="77" spans="2:9" x14ac:dyDescent="0.3">
      <c r="B77" s="7"/>
      <c r="C77" s="22"/>
      <c r="D77" s="7"/>
      <c r="G77" s="7"/>
    </row>
    <row r="78" spans="2:9" x14ac:dyDescent="0.3">
      <c r="B78" s="7"/>
      <c r="C78" s="7"/>
      <c r="D78" s="7"/>
      <c r="E78" s="7"/>
      <c r="F78" s="7"/>
      <c r="G78" s="7"/>
      <c r="I78" s="7"/>
    </row>
    <row r="79" spans="2:9" x14ac:dyDescent="0.3">
      <c r="B79" s="21"/>
      <c r="C79" s="24"/>
      <c r="D79" s="21"/>
      <c r="E79" s="21"/>
      <c r="F79" s="21"/>
      <c r="G79" s="21"/>
      <c r="I79" s="21"/>
    </row>
    <row r="80" spans="2:9" x14ac:dyDescent="0.3">
      <c r="B80" s="21"/>
      <c r="C80" s="21"/>
      <c r="D80" s="21"/>
      <c r="E80" s="21"/>
      <c r="F80" s="21"/>
      <c r="G80" s="21"/>
      <c r="I80" s="21"/>
    </row>
    <row r="81" spans="2:9" x14ac:dyDescent="0.3">
      <c r="B81" s="21"/>
      <c r="C81" s="21"/>
      <c r="D81" s="24"/>
      <c r="E81" s="21"/>
      <c r="F81" s="21"/>
      <c r="G81" s="21"/>
      <c r="I81" s="21"/>
    </row>
    <row r="82" spans="2:9" x14ac:dyDescent="0.3">
      <c r="B82" s="21"/>
      <c r="C82" s="21"/>
      <c r="D82" s="21"/>
      <c r="E82" s="21"/>
      <c r="F82" s="21"/>
      <c r="G82" s="21"/>
      <c r="I82" s="21"/>
    </row>
    <row r="83" spans="2:9" x14ac:dyDescent="0.3">
      <c r="B83" s="21"/>
      <c r="C83" s="21"/>
      <c r="D83" s="21"/>
      <c r="E83" s="21"/>
      <c r="F83" s="21"/>
      <c r="G83" s="21"/>
      <c r="I83" s="21"/>
    </row>
    <row r="84" spans="2:9" x14ac:dyDescent="0.3">
      <c r="B84" s="21"/>
      <c r="C84" s="21"/>
      <c r="D84" s="21"/>
      <c r="E84" s="21"/>
      <c r="F84" s="21"/>
      <c r="G84" s="21"/>
      <c r="I84" s="2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09BA04E4FC54694807441DF376236" ma:contentTypeVersion="16" ma:contentTypeDescription="Utwórz nowy dokument." ma:contentTypeScope="" ma:versionID="8fc2e0b486c0184e0ed8e95e00bb212a">
  <xsd:schema xmlns:xsd="http://www.w3.org/2001/XMLSchema" xmlns:xs="http://www.w3.org/2001/XMLSchema" xmlns:p="http://schemas.microsoft.com/office/2006/metadata/properties" xmlns:ns3="346664c1-f046-4b05-9eb2-f4d5e2576ba6" xmlns:ns4="d802e315-ce5c-4061-a08c-c54b692e31ed" targetNamespace="http://schemas.microsoft.com/office/2006/metadata/properties" ma:root="true" ma:fieldsID="702cd97edcdabe6ae9048900a00691eb" ns3:_="" ns4:_="">
    <xsd:import namespace="346664c1-f046-4b05-9eb2-f4d5e2576ba6"/>
    <xsd:import namespace="d802e315-ce5c-4061-a08c-c54b692e31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664c1-f046-4b05-9eb2-f4d5e2576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2e315-ce5c-4061-a08c-c54b692e3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6664c1-f046-4b05-9eb2-f4d5e2576ba6" xsi:nil="true"/>
  </documentManagement>
</p:properties>
</file>

<file path=customXml/itemProps1.xml><?xml version="1.0" encoding="utf-8"?>
<ds:datastoreItem xmlns:ds="http://schemas.openxmlformats.org/officeDocument/2006/customXml" ds:itemID="{04035B6C-84B0-4CE9-9AA4-2EA37303EE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0F1663-8E21-4B2F-8DEB-A56AC2B11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664c1-f046-4b05-9eb2-f4d5e2576ba6"/>
    <ds:schemaRef ds:uri="d802e315-ce5c-4061-a08c-c54b692e3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A02CBE-74C9-44A1-BE66-6D1F80B5B0C0}">
  <ds:schemaRefs>
    <ds:schemaRef ds:uri="http://schemas.microsoft.com/office/2006/metadata/properties"/>
    <ds:schemaRef ds:uri="http://schemas.microsoft.com/office/infopath/2007/PartnerControls"/>
    <ds:schemaRef ds:uri="346664c1-f046-4b05-9eb2-f4d5e2576ba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 Vmax (summarized)</vt:lpstr>
      <vt:lpstr>Amax (summarized)</vt:lpstr>
      <vt:lpstr>Raw data 50 nm</vt:lpstr>
      <vt:lpstr>Vmax PE50</vt:lpstr>
      <vt:lpstr>AmaxPE50</vt:lpstr>
      <vt:lpstr>Raw data PE 100nm</vt:lpstr>
      <vt:lpstr>VmaxPE100</vt:lpstr>
      <vt:lpstr>AmaxPE100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Karolina Michaś</cp:lastModifiedBy>
  <cp:revision/>
  <dcterms:created xsi:type="dcterms:W3CDTF">2015-06-05T18:19:34Z</dcterms:created>
  <dcterms:modified xsi:type="dcterms:W3CDTF">2026-09-29T11:51:48Z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0x01010039209BA04E4FC54694807441DF376236</vt:lpwstr>
  </property>
</Properties>
</file>