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Ł\Doktorat\Publikacje\Repozytorium\"/>
    </mc:Choice>
  </mc:AlternateContent>
  <xr:revisionPtr revIDLastSave="0" documentId="13_ncr:1_{F1960355-D45A-4DDA-8521-80C9FCBFE654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TT (PE 50nm)" sheetId="6" r:id="rId1"/>
    <sheet name="PT (PE 50nm)" sheetId="2" r:id="rId2"/>
    <sheet name="aPTT (PE 50nm)" sheetId="10" r:id="rId3"/>
    <sheet name="TT (PE 100nm)" sheetId="7" r:id="rId4"/>
    <sheet name="PT (PE 100nm)" sheetId="3" r:id="rId5"/>
    <sheet name="aPTT (PE 100nm)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10" l="1"/>
  <c r="C30" i="6"/>
  <c r="C31" i="6"/>
  <c r="C32" i="6"/>
  <c r="C33" i="6"/>
  <c r="C37" i="6"/>
  <c r="H38" i="10"/>
  <c r="H37" i="10"/>
  <c r="L17" i="10"/>
  <c r="K17" i="11"/>
  <c r="C30" i="3"/>
  <c r="C30" i="2"/>
  <c r="C31" i="2"/>
  <c r="C32" i="2"/>
  <c r="C33" i="2"/>
  <c r="C37" i="2"/>
  <c r="E37" i="7"/>
  <c r="N3" i="7"/>
  <c r="Q8" i="7"/>
  <c r="Q7" i="7"/>
  <c r="Q6" i="7"/>
  <c r="Q5" i="7"/>
  <c r="Q4" i="7"/>
  <c r="Q3" i="7"/>
  <c r="K3" i="7"/>
  <c r="N8" i="7"/>
  <c r="N7" i="7"/>
  <c r="N6" i="7"/>
  <c r="N5" i="7"/>
  <c r="N4" i="7"/>
  <c r="K8" i="7"/>
  <c r="K7" i="7"/>
  <c r="K6" i="7"/>
  <c r="K5" i="7"/>
  <c r="K4" i="7"/>
  <c r="H4" i="7"/>
  <c r="H5" i="7"/>
  <c r="H6" i="7"/>
  <c r="H7" i="7"/>
  <c r="H8" i="7"/>
  <c r="H3" i="7"/>
  <c r="L17" i="6"/>
  <c r="C17" i="6"/>
  <c r="L17" i="2"/>
  <c r="C17" i="2"/>
  <c r="D17" i="2"/>
  <c r="D37" i="6" l="1"/>
  <c r="G21" i="6"/>
  <c r="F21" i="6"/>
  <c r="E21" i="6"/>
  <c r="D21" i="6"/>
  <c r="C21" i="6"/>
  <c r="H20" i="6"/>
  <c r="G20" i="6"/>
  <c r="F20" i="6"/>
  <c r="E20" i="6"/>
  <c r="D20" i="6"/>
  <c r="C20" i="6"/>
  <c r="H19" i="6"/>
  <c r="G19" i="6"/>
  <c r="F19" i="6"/>
  <c r="E19" i="6"/>
  <c r="D19" i="6"/>
  <c r="C19" i="6"/>
  <c r="H18" i="6"/>
  <c r="G18" i="6"/>
  <c r="F18" i="6"/>
  <c r="E18" i="6"/>
  <c r="C18" i="6"/>
  <c r="C37" i="3"/>
  <c r="D37" i="3"/>
  <c r="H18" i="2" l="1"/>
  <c r="D37" i="2"/>
  <c r="G21" i="2"/>
  <c r="F21" i="2"/>
  <c r="E21" i="2"/>
  <c r="D21" i="2"/>
  <c r="C21" i="2"/>
  <c r="H20" i="2"/>
  <c r="G20" i="2"/>
  <c r="F20" i="2"/>
  <c r="E20" i="2"/>
  <c r="D20" i="2"/>
  <c r="C20" i="2"/>
  <c r="H19" i="2"/>
  <c r="G19" i="2"/>
  <c r="F19" i="2"/>
  <c r="E19" i="2"/>
  <c r="D19" i="2"/>
  <c r="C19" i="2"/>
  <c r="G18" i="2"/>
  <c r="F18" i="2"/>
  <c r="E18" i="2"/>
  <c r="C18" i="2"/>
  <c r="D37" i="11" l="1"/>
  <c r="C37" i="11"/>
  <c r="K21" i="11"/>
  <c r="J21" i="11"/>
  <c r="I21" i="11"/>
  <c r="H21" i="11"/>
  <c r="G21" i="11"/>
  <c r="F21" i="11"/>
  <c r="E21" i="11"/>
  <c r="D21" i="11"/>
  <c r="C21" i="11"/>
  <c r="K20" i="11"/>
  <c r="J20" i="11"/>
  <c r="I20" i="11"/>
  <c r="H20" i="11"/>
  <c r="G20" i="11"/>
  <c r="F20" i="11"/>
  <c r="E20" i="11"/>
  <c r="D20" i="11"/>
  <c r="C20" i="11"/>
  <c r="K19" i="11"/>
  <c r="J19" i="11"/>
  <c r="I19" i="11"/>
  <c r="H19" i="11"/>
  <c r="G19" i="11"/>
  <c r="F19" i="11"/>
  <c r="E19" i="11"/>
  <c r="D19" i="11"/>
  <c r="C19" i="11"/>
  <c r="K18" i="11"/>
  <c r="J18" i="11"/>
  <c r="I18" i="11"/>
  <c r="H18" i="11"/>
  <c r="G18" i="11"/>
  <c r="F18" i="11"/>
  <c r="E18" i="11"/>
  <c r="D18" i="11"/>
  <c r="C18" i="11"/>
  <c r="D17" i="11"/>
  <c r="C17" i="11"/>
  <c r="Q11" i="11"/>
  <c r="N11" i="11"/>
  <c r="K11" i="11"/>
  <c r="H11" i="11"/>
  <c r="E11" i="11"/>
  <c r="Q10" i="11"/>
  <c r="N10" i="11"/>
  <c r="K10" i="11"/>
  <c r="H10" i="11"/>
  <c r="E10" i="11"/>
  <c r="J17" i="11" s="1"/>
  <c r="Q9" i="11"/>
  <c r="N9" i="11"/>
  <c r="K9" i="11"/>
  <c r="H9" i="11"/>
  <c r="E9" i="11"/>
  <c r="I17" i="11" s="1"/>
  <c r="Q8" i="11"/>
  <c r="N8" i="11"/>
  <c r="K8" i="11"/>
  <c r="H8" i="11"/>
  <c r="E8" i="11"/>
  <c r="H17" i="11" s="1"/>
  <c r="Q7" i="11"/>
  <c r="N7" i="11"/>
  <c r="K7" i="11"/>
  <c r="H7" i="11"/>
  <c r="E7" i="11"/>
  <c r="G17" i="11" s="1"/>
  <c r="Q6" i="11"/>
  <c r="N6" i="11"/>
  <c r="K6" i="11"/>
  <c r="H6" i="11"/>
  <c r="E6" i="11"/>
  <c r="F17" i="11" s="1"/>
  <c r="Q5" i="11"/>
  <c r="N5" i="11"/>
  <c r="K5" i="11"/>
  <c r="H5" i="11"/>
  <c r="E5" i="11"/>
  <c r="E17" i="11" s="1"/>
  <c r="Q4" i="11"/>
  <c r="N4" i="11"/>
  <c r="K4" i="11"/>
  <c r="H4" i="11"/>
  <c r="E4" i="11"/>
  <c r="Q3" i="11"/>
  <c r="N3" i="11"/>
  <c r="K3" i="11"/>
  <c r="H3" i="11"/>
  <c r="E3" i="11"/>
  <c r="H21" i="3"/>
  <c r="H33" i="3" s="1"/>
  <c r="G21" i="3"/>
  <c r="G33" i="3" s="1"/>
  <c r="F21" i="3"/>
  <c r="E21" i="3"/>
  <c r="D21" i="3"/>
  <c r="C21" i="3"/>
  <c r="C33" i="3" s="1"/>
  <c r="H20" i="3"/>
  <c r="G20" i="3"/>
  <c r="F20" i="3"/>
  <c r="E20" i="3"/>
  <c r="D20" i="3"/>
  <c r="C20" i="3"/>
  <c r="H19" i="3"/>
  <c r="H31" i="3" s="1"/>
  <c r="G19" i="3"/>
  <c r="G31" i="3" s="1"/>
  <c r="F19" i="3"/>
  <c r="E19" i="3"/>
  <c r="D19" i="3"/>
  <c r="C19" i="3"/>
  <c r="C31" i="3" s="1"/>
  <c r="H18" i="3"/>
  <c r="G18" i="3"/>
  <c r="F18" i="3"/>
  <c r="E18" i="3"/>
  <c r="C18" i="3"/>
  <c r="H17" i="3"/>
  <c r="G17" i="3"/>
  <c r="D17" i="3"/>
  <c r="Q8" i="3"/>
  <c r="N8" i="3"/>
  <c r="K8" i="3"/>
  <c r="H8" i="3"/>
  <c r="E8" i="3"/>
  <c r="Q7" i="3"/>
  <c r="N7" i="3"/>
  <c r="K7" i="3"/>
  <c r="H7" i="3"/>
  <c r="E7" i="3"/>
  <c r="Q6" i="3"/>
  <c r="N6" i="3"/>
  <c r="K6" i="3"/>
  <c r="H6" i="3"/>
  <c r="E6" i="3"/>
  <c r="F17" i="3" s="1"/>
  <c r="Q5" i="3"/>
  <c r="N5" i="3"/>
  <c r="K5" i="3"/>
  <c r="H5" i="3"/>
  <c r="E5" i="3"/>
  <c r="E17" i="3" s="1"/>
  <c r="Q4" i="3"/>
  <c r="N4" i="3"/>
  <c r="K4" i="3"/>
  <c r="H4" i="3"/>
  <c r="D18" i="3" s="1"/>
  <c r="D30" i="3" s="1"/>
  <c r="E4" i="3"/>
  <c r="Q3" i="3"/>
  <c r="N3" i="3"/>
  <c r="K3" i="3"/>
  <c r="H3" i="3"/>
  <c r="E3" i="3"/>
  <c r="C17" i="3" s="1"/>
  <c r="D33" i="7"/>
  <c r="G16" i="7"/>
  <c r="H29" i="7" s="1"/>
  <c r="F16" i="7"/>
  <c r="E16" i="7"/>
  <c r="F29" i="7" s="1"/>
  <c r="D16" i="7"/>
  <c r="C16" i="7"/>
  <c r="D29" i="7" s="1"/>
  <c r="H15" i="7"/>
  <c r="I28" i="7" s="1"/>
  <c r="G15" i="7"/>
  <c r="F15" i="7"/>
  <c r="E15" i="7"/>
  <c r="D15" i="7"/>
  <c r="C15" i="7"/>
  <c r="H14" i="7"/>
  <c r="G14" i="7"/>
  <c r="H27" i="7" s="1"/>
  <c r="F14" i="7"/>
  <c r="E14" i="7"/>
  <c r="F27" i="7" s="1"/>
  <c r="D14" i="7"/>
  <c r="C14" i="7"/>
  <c r="D27" i="7" s="1"/>
  <c r="H13" i="7"/>
  <c r="I26" i="7" s="1"/>
  <c r="G13" i="7"/>
  <c r="F13" i="7"/>
  <c r="E13" i="7"/>
  <c r="D13" i="7"/>
  <c r="C13" i="7"/>
  <c r="H12" i="7"/>
  <c r="P8" i="7"/>
  <c r="O8" i="7"/>
  <c r="H16" i="7" s="1"/>
  <c r="I29" i="7" s="1"/>
  <c r="E8" i="7"/>
  <c r="E7" i="7"/>
  <c r="G12" i="7" s="1"/>
  <c r="E6" i="7"/>
  <c r="F12" i="7" s="1"/>
  <c r="E5" i="7"/>
  <c r="E12" i="7" s="1"/>
  <c r="E4" i="7"/>
  <c r="D12" i="7" s="1"/>
  <c r="E3" i="7"/>
  <c r="C12" i="7" s="1"/>
  <c r="I31" i="11" l="1"/>
  <c r="E30" i="11"/>
  <c r="D31" i="11"/>
  <c r="K32" i="11"/>
  <c r="I30" i="11"/>
  <c r="E31" i="11"/>
  <c r="E32" i="3"/>
  <c r="G32" i="11"/>
  <c r="J33" i="11"/>
  <c r="D31" i="3"/>
  <c r="C39" i="3" s="1"/>
  <c r="D33" i="3"/>
  <c r="D41" i="3" s="1"/>
  <c r="J30" i="11"/>
  <c r="D32" i="11"/>
  <c r="C33" i="11"/>
  <c r="K33" i="11"/>
  <c r="F26" i="7"/>
  <c r="C32" i="3"/>
  <c r="E30" i="3"/>
  <c r="C32" i="11"/>
  <c r="F33" i="11"/>
  <c r="F30" i="11"/>
  <c r="G33" i="11"/>
  <c r="F28" i="7"/>
  <c r="G30" i="3"/>
  <c r="E31" i="3"/>
  <c r="G32" i="3"/>
  <c r="C30" i="11"/>
  <c r="G30" i="11"/>
  <c r="K30" i="11"/>
  <c r="F31" i="11"/>
  <c r="J31" i="11"/>
  <c r="D33" i="11"/>
  <c r="E27" i="7"/>
  <c r="I27" i="7"/>
  <c r="E29" i="7"/>
  <c r="D37" i="7" s="1"/>
  <c r="H30" i="3"/>
  <c r="D32" i="3"/>
  <c r="H32" i="3"/>
  <c r="D30" i="11"/>
  <c r="C31" i="11"/>
  <c r="C39" i="11" s="1"/>
  <c r="G31" i="11"/>
  <c r="K31" i="11"/>
  <c r="F32" i="11"/>
  <c r="J32" i="11"/>
  <c r="H31" i="11"/>
  <c r="H32" i="11"/>
  <c r="E32" i="11"/>
  <c r="I32" i="11"/>
  <c r="H33" i="11"/>
  <c r="H30" i="11"/>
  <c r="E33" i="11"/>
  <c r="I33" i="11"/>
  <c r="F30" i="3"/>
  <c r="E33" i="3"/>
  <c r="F32" i="3"/>
  <c r="F31" i="3"/>
  <c r="F33" i="3"/>
  <c r="G26" i="7"/>
  <c r="G28" i="7"/>
  <c r="D26" i="7"/>
  <c r="H26" i="7"/>
  <c r="D28" i="7"/>
  <c r="H28" i="7"/>
  <c r="E26" i="7"/>
  <c r="G27" i="7"/>
  <c r="E35" i="7" s="1"/>
  <c r="E28" i="7"/>
  <c r="G29" i="7"/>
  <c r="C40" i="11" l="1"/>
  <c r="C38" i="11"/>
  <c r="D39" i="11"/>
  <c r="D38" i="11"/>
  <c r="C41" i="11"/>
  <c r="D40" i="11"/>
  <c r="C41" i="3"/>
  <c r="D40" i="3"/>
  <c r="C40" i="3"/>
  <c r="D38" i="3"/>
  <c r="C38" i="3"/>
  <c r="D39" i="3"/>
  <c r="D41" i="11"/>
  <c r="E34" i="7"/>
  <c r="D34" i="7"/>
  <c r="E36" i="7"/>
  <c r="D36" i="7"/>
  <c r="D35" i="7"/>
  <c r="Q12" i="2"/>
  <c r="L21" i="2" s="1"/>
  <c r="N12" i="2"/>
  <c r="L20" i="2" s="1"/>
  <c r="K12" i="2"/>
  <c r="L19" i="2" s="1"/>
  <c r="H12" i="2"/>
  <c r="L18" i="2" s="1"/>
  <c r="E12" i="2"/>
  <c r="Q11" i="2"/>
  <c r="K21" i="2" s="1"/>
  <c r="N11" i="2"/>
  <c r="K20" i="2" s="1"/>
  <c r="K11" i="2"/>
  <c r="K19" i="2" s="1"/>
  <c r="H11" i="2"/>
  <c r="K18" i="2" s="1"/>
  <c r="E11" i="2"/>
  <c r="Q10" i="2"/>
  <c r="J21" i="2" s="1"/>
  <c r="N10" i="2"/>
  <c r="J20" i="2" s="1"/>
  <c r="J32" i="2" s="1"/>
  <c r="K10" i="2"/>
  <c r="J19" i="2" s="1"/>
  <c r="H10" i="2"/>
  <c r="J18" i="2" s="1"/>
  <c r="J30" i="2" s="1"/>
  <c r="E10" i="2"/>
  <c r="J17" i="2" s="1"/>
  <c r="Q9" i="2"/>
  <c r="I21" i="2" s="1"/>
  <c r="N9" i="2"/>
  <c r="I20" i="2" s="1"/>
  <c r="K9" i="2"/>
  <c r="I19" i="2" s="1"/>
  <c r="H9" i="2"/>
  <c r="I18" i="2" s="1"/>
  <c r="E9" i="2"/>
  <c r="Q8" i="2"/>
  <c r="H21" i="2" s="1"/>
  <c r="N8" i="2"/>
  <c r="K8" i="2"/>
  <c r="H8" i="2"/>
  <c r="E8" i="2"/>
  <c r="H17" i="2" s="1"/>
  <c r="Q7" i="2"/>
  <c r="N7" i="2"/>
  <c r="K7" i="2"/>
  <c r="E7" i="2"/>
  <c r="Q6" i="2"/>
  <c r="N6" i="2"/>
  <c r="K6" i="2"/>
  <c r="E6" i="2"/>
  <c r="F17" i="2" s="1"/>
  <c r="Q5" i="2"/>
  <c r="N5" i="2"/>
  <c r="K5" i="2"/>
  <c r="E5" i="2"/>
  <c r="Q4" i="2"/>
  <c r="N4" i="2"/>
  <c r="K4" i="2"/>
  <c r="E4" i="2"/>
  <c r="Q3" i="2"/>
  <c r="N3" i="2"/>
  <c r="K3" i="2"/>
  <c r="E3" i="2"/>
  <c r="Q12" i="6"/>
  <c r="L21" i="6" s="1"/>
  <c r="N12" i="6"/>
  <c r="L20" i="6" s="1"/>
  <c r="K12" i="6"/>
  <c r="L19" i="6" s="1"/>
  <c r="L31" i="6" s="1"/>
  <c r="H12" i="6"/>
  <c r="L18" i="6" s="1"/>
  <c r="E12" i="6"/>
  <c r="Q11" i="6"/>
  <c r="K21" i="6" s="1"/>
  <c r="N11" i="6"/>
  <c r="K20" i="6" s="1"/>
  <c r="K11" i="6"/>
  <c r="K19" i="6" s="1"/>
  <c r="H11" i="6"/>
  <c r="K18" i="6" s="1"/>
  <c r="E11" i="6"/>
  <c r="Q10" i="6"/>
  <c r="J21" i="6" s="1"/>
  <c r="N10" i="6"/>
  <c r="J20" i="6" s="1"/>
  <c r="J32" i="6" s="1"/>
  <c r="K10" i="6"/>
  <c r="J19" i="6" s="1"/>
  <c r="H10" i="6"/>
  <c r="J18" i="6" s="1"/>
  <c r="J30" i="6" s="1"/>
  <c r="E10" i="6"/>
  <c r="J17" i="6" s="1"/>
  <c r="Q9" i="6"/>
  <c r="I21" i="6" s="1"/>
  <c r="N9" i="6"/>
  <c r="I20" i="6" s="1"/>
  <c r="K9" i="6"/>
  <c r="I19" i="6" s="1"/>
  <c r="H9" i="6"/>
  <c r="I18" i="6" s="1"/>
  <c r="E9" i="6"/>
  <c r="Q8" i="6"/>
  <c r="H21" i="6" s="1"/>
  <c r="H33" i="6" s="1"/>
  <c r="N8" i="6"/>
  <c r="K8" i="6"/>
  <c r="H8" i="6"/>
  <c r="E8" i="6"/>
  <c r="H17" i="6" s="1"/>
  <c r="Q7" i="6"/>
  <c r="N7" i="6"/>
  <c r="K7" i="6"/>
  <c r="H7" i="6"/>
  <c r="E7" i="6"/>
  <c r="Q6" i="6"/>
  <c r="N6" i="6"/>
  <c r="K6" i="6"/>
  <c r="H6" i="6"/>
  <c r="E6" i="6"/>
  <c r="F17" i="6" s="1"/>
  <c r="Q5" i="6"/>
  <c r="N5" i="6"/>
  <c r="K5" i="6"/>
  <c r="H5" i="6"/>
  <c r="E5" i="6"/>
  <c r="Q4" i="6"/>
  <c r="N4" i="6"/>
  <c r="K4" i="6"/>
  <c r="H4" i="6"/>
  <c r="D18" i="6" s="1"/>
  <c r="E4" i="6"/>
  <c r="D17" i="6" s="1"/>
  <c r="Q3" i="6"/>
  <c r="N3" i="6"/>
  <c r="K3" i="6"/>
  <c r="H3" i="6"/>
  <c r="E3" i="6"/>
  <c r="D37" i="10"/>
  <c r="C37" i="10"/>
  <c r="L21" i="10"/>
  <c r="K21" i="10"/>
  <c r="J21" i="10"/>
  <c r="I21" i="10"/>
  <c r="G21" i="10"/>
  <c r="F21" i="10"/>
  <c r="E21" i="10"/>
  <c r="D21" i="10"/>
  <c r="C21" i="10"/>
  <c r="L20" i="10"/>
  <c r="K20" i="10"/>
  <c r="J20" i="10"/>
  <c r="I20" i="10"/>
  <c r="H20" i="10"/>
  <c r="G20" i="10"/>
  <c r="F20" i="10"/>
  <c r="E20" i="10"/>
  <c r="D20" i="10"/>
  <c r="C20" i="10"/>
  <c r="L19" i="10"/>
  <c r="K19" i="10"/>
  <c r="I19" i="10"/>
  <c r="H19" i="10"/>
  <c r="G19" i="10"/>
  <c r="F19" i="10"/>
  <c r="E19" i="10"/>
  <c r="D19" i="10"/>
  <c r="C19" i="10"/>
  <c r="L18" i="10"/>
  <c r="K18" i="10"/>
  <c r="J18" i="10"/>
  <c r="I18" i="10"/>
  <c r="H18" i="10"/>
  <c r="G18" i="10"/>
  <c r="F18" i="10"/>
  <c r="E18" i="10"/>
  <c r="D18" i="10"/>
  <c r="C18" i="10"/>
  <c r="H17" i="10"/>
  <c r="D17" i="10"/>
  <c r="Q12" i="10"/>
  <c r="N12" i="10"/>
  <c r="K12" i="10"/>
  <c r="H12" i="10"/>
  <c r="E12" i="10"/>
  <c r="Q11" i="10"/>
  <c r="N11" i="10"/>
  <c r="K11" i="10"/>
  <c r="H11" i="10"/>
  <c r="E11" i="10"/>
  <c r="K17" i="10" s="1"/>
  <c r="Q10" i="10"/>
  <c r="N10" i="10"/>
  <c r="J10" i="10"/>
  <c r="K10" i="10" s="1"/>
  <c r="H10" i="10"/>
  <c r="E10" i="10"/>
  <c r="J17" i="10" s="1"/>
  <c r="Q9" i="10"/>
  <c r="N9" i="10"/>
  <c r="K9" i="10"/>
  <c r="H9" i="10"/>
  <c r="E9" i="10"/>
  <c r="N8" i="10"/>
  <c r="K8" i="10"/>
  <c r="H8" i="10"/>
  <c r="E8" i="10"/>
  <c r="Q7" i="10"/>
  <c r="N7" i="10"/>
  <c r="K7" i="10"/>
  <c r="H7" i="10"/>
  <c r="E7" i="10"/>
  <c r="G17" i="10" s="1"/>
  <c r="Q6" i="10"/>
  <c r="N6" i="10"/>
  <c r="K6" i="10"/>
  <c r="H6" i="10"/>
  <c r="E6" i="10"/>
  <c r="F17" i="10" s="1"/>
  <c r="Q5" i="10"/>
  <c r="N5" i="10"/>
  <c r="K5" i="10"/>
  <c r="H5" i="10"/>
  <c r="E5" i="10"/>
  <c r="Q4" i="10"/>
  <c r="N4" i="10"/>
  <c r="K4" i="10"/>
  <c r="H4" i="10"/>
  <c r="E4" i="10"/>
  <c r="Q3" i="10"/>
  <c r="N3" i="10"/>
  <c r="K3" i="10"/>
  <c r="H3" i="10"/>
  <c r="E3" i="10"/>
  <c r="C17" i="10" s="1"/>
  <c r="H31" i="10" l="1"/>
  <c r="L33" i="2"/>
  <c r="E17" i="10"/>
  <c r="C30" i="10"/>
  <c r="E31" i="10"/>
  <c r="D32" i="10"/>
  <c r="H32" i="10"/>
  <c r="L32" i="10"/>
  <c r="F33" i="10"/>
  <c r="F32" i="6"/>
  <c r="F30" i="6"/>
  <c r="F33" i="6"/>
  <c r="F31" i="6"/>
  <c r="J31" i="6"/>
  <c r="K17" i="6"/>
  <c r="K32" i="6" s="1"/>
  <c r="L32" i="6"/>
  <c r="E17" i="2"/>
  <c r="F32" i="2"/>
  <c r="F33" i="2"/>
  <c r="F30" i="2"/>
  <c r="F31" i="2"/>
  <c r="J33" i="2"/>
  <c r="D31" i="10"/>
  <c r="E33" i="10"/>
  <c r="H21" i="10"/>
  <c r="H33" i="10" s="1"/>
  <c r="L30" i="10"/>
  <c r="F31" i="10"/>
  <c r="E32" i="10"/>
  <c r="C33" i="10"/>
  <c r="L33" i="10"/>
  <c r="D33" i="6"/>
  <c r="D31" i="6"/>
  <c r="D32" i="6"/>
  <c r="I17" i="6"/>
  <c r="I32" i="6" s="1"/>
  <c r="I33" i="6"/>
  <c r="L33" i="6"/>
  <c r="G17" i="2"/>
  <c r="H30" i="2"/>
  <c r="H32" i="2"/>
  <c r="H31" i="2"/>
  <c r="H33" i="2"/>
  <c r="E17" i="6"/>
  <c r="H32" i="6"/>
  <c r="H30" i="6"/>
  <c r="H31" i="6"/>
  <c r="D32" i="2"/>
  <c r="D33" i="2"/>
  <c r="D31" i="2"/>
  <c r="I17" i="2"/>
  <c r="I33" i="2" s="1"/>
  <c r="D30" i="10"/>
  <c r="H30" i="10"/>
  <c r="I17" i="10"/>
  <c r="I31" i="10" s="1"/>
  <c r="E30" i="10"/>
  <c r="I30" i="10"/>
  <c r="L31" i="10"/>
  <c r="D33" i="10"/>
  <c r="D30" i="6"/>
  <c r="G17" i="6"/>
  <c r="I30" i="6"/>
  <c r="J33" i="6"/>
  <c r="L30" i="6"/>
  <c r="J31" i="2"/>
  <c r="K17" i="2"/>
  <c r="K33" i="2" s="1"/>
  <c r="K30" i="10"/>
  <c r="K33" i="10"/>
  <c r="K31" i="10"/>
  <c r="C31" i="10"/>
  <c r="G31" i="10"/>
  <c r="F32" i="10"/>
  <c r="J32" i="10"/>
  <c r="G30" i="10"/>
  <c r="G33" i="10"/>
  <c r="F30" i="10"/>
  <c r="J30" i="10"/>
  <c r="C32" i="10"/>
  <c r="G32" i="10"/>
  <c r="K32" i="10"/>
  <c r="J33" i="10"/>
  <c r="J19" i="10"/>
  <c r="J31" i="10" s="1"/>
  <c r="I32" i="10" l="1"/>
  <c r="I33" i="10"/>
  <c r="H41" i="10"/>
  <c r="H40" i="10"/>
  <c r="C38" i="10" s="1"/>
  <c r="K31" i="2"/>
  <c r="E31" i="2"/>
  <c r="E32" i="2"/>
  <c r="E33" i="2"/>
  <c r="E30" i="2"/>
  <c r="L31" i="2"/>
  <c r="I30" i="2"/>
  <c r="K30" i="2"/>
  <c r="G31" i="2"/>
  <c r="G33" i="2"/>
  <c r="G30" i="2"/>
  <c r="G32" i="2"/>
  <c r="L32" i="2"/>
  <c r="G33" i="6"/>
  <c r="G30" i="6"/>
  <c r="G31" i="6"/>
  <c r="G32" i="6"/>
  <c r="C40" i="6" s="1"/>
  <c r="K32" i="2"/>
  <c r="I32" i="2"/>
  <c r="K31" i="6"/>
  <c r="I31" i="6"/>
  <c r="E30" i="6"/>
  <c r="E33" i="6"/>
  <c r="E31" i="6"/>
  <c r="E32" i="6"/>
  <c r="I31" i="2"/>
  <c r="K30" i="6"/>
  <c r="L30" i="2"/>
  <c r="K33" i="6"/>
  <c r="D39" i="10"/>
  <c r="D38" i="10" l="1"/>
  <c r="C40" i="10"/>
  <c r="D40" i="10"/>
  <c r="C41" i="10"/>
  <c r="C40" i="2"/>
  <c r="D40" i="2"/>
  <c r="C41" i="6"/>
  <c r="D41" i="6"/>
  <c r="D40" i="6"/>
  <c r="D39" i="2"/>
  <c r="C39" i="2"/>
  <c r="C39" i="6"/>
  <c r="D39" i="6"/>
  <c r="C39" i="10"/>
  <c r="D41" i="2"/>
  <c r="C41" i="2"/>
  <c r="D38" i="6"/>
  <c r="C38" i="6"/>
  <c r="D41" i="10" l="1"/>
  <c r="H7" i="2"/>
  <c r="D30" i="2"/>
  <c r="D18" i="2"/>
  <c r="H4" i="2"/>
  <c r="H6" i="2"/>
  <c r="H5" i="2"/>
  <c r="H3" i="2"/>
</calcChain>
</file>

<file path=xl/sharedStrings.xml><?xml version="1.0" encoding="utf-8"?>
<sst xmlns="http://schemas.openxmlformats.org/spreadsheetml/2006/main" count="318" uniqueCount="39">
  <si>
    <t>[ng/ml]</t>
  </si>
  <si>
    <t>K</t>
  </si>
  <si>
    <t>% kontroli</t>
  </si>
  <si>
    <t>Cp</t>
  </si>
  <si>
    <t>x</t>
  </si>
  <si>
    <t>SD</t>
  </si>
  <si>
    <t>Control</t>
  </si>
  <si>
    <t>0.05</t>
  </si>
  <si>
    <t>0.5</t>
  </si>
  <si>
    <t>n=10</t>
  </si>
  <si>
    <t>n=6</t>
  </si>
  <si>
    <t>n=9</t>
  </si>
  <si>
    <t>Average</t>
  </si>
  <si>
    <t>average</t>
  </si>
  <si>
    <t>% of control</t>
  </si>
  <si>
    <t>Cotnrol</t>
  </si>
  <si>
    <t>control</t>
  </si>
  <si>
    <t>Control2</t>
  </si>
  <si>
    <t>Control 2</t>
  </si>
  <si>
    <r>
      <t>[</t>
    </r>
    <r>
      <rPr>
        <b/>
        <sz val="11"/>
        <color theme="1"/>
        <rFont val="Aptos Narrow"/>
        <family val="2"/>
      </rPr>
      <t>µ</t>
    </r>
    <r>
      <rPr>
        <b/>
        <sz val="11"/>
        <color theme="1"/>
        <rFont val="Calibri"/>
        <family val="2"/>
        <charset val="238"/>
        <scheme val="minor"/>
      </rPr>
      <t>g/ml]</t>
    </r>
  </si>
  <si>
    <t>[µg/ml]</t>
  </si>
  <si>
    <t>series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</si>
  <si>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</si>
  <si>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</si>
  <si>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</si>
  <si>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</si>
  <si>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</si>
  <si>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</si>
  <si>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</si>
  <si>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</si>
  <si>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</si>
  <si>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</si>
  <si>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series/concentration</t>
  </si>
  <si>
    <t>a/50</t>
  </si>
  <si>
    <t>i/50</t>
  </si>
  <si>
    <t>d/5</t>
  </si>
  <si>
    <t>f/0.5</t>
  </si>
  <si>
    <t>f/0.05</t>
  </si>
  <si>
    <t>raw data (Time [s])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</si>
</sst>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1"/>
      <color theme="1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86">
    <xf numFmtId="0" fontId="0" fillId="0" borderId="0" xfId="0"/>
    <xf numFmtId="0" fontId="4" fillId="2" borderId="0" xfId="0" applyFont="1" applyFill="1"/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/>
    <xf numFmtId="0" fontId="4" fillId="4" borderId="0" xfId="0" applyFont="1" applyFill="1" applyAlignment="1">
      <alignment horizontal="center"/>
    </xf>
    <xf numFmtId="0" fontId="0" fillId="4" borderId="0" xfId="0" applyFill="1"/>
    <xf numFmtId="0" fontId="4" fillId="4" borderId="0" xfId="0" applyFont="1" applyFill="1"/>
    <xf numFmtId="0" fontId="4" fillId="5" borderId="0" xfId="0" applyFont="1" applyFill="1" applyAlignment="1">
      <alignment horizontal="center"/>
    </xf>
    <xf numFmtId="0" fontId="0" fillId="5" borderId="0" xfId="0" applyFill="1"/>
    <xf numFmtId="0" fontId="4" fillId="5" borderId="0" xfId="0" applyFont="1" applyFill="1"/>
    <xf numFmtId="0" fontId="4" fillId="6" borderId="0" xfId="0" applyFont="1" applyFill="1" applyAlignment="1">
      <alignment horizontal="center"/>
    </xf>
    <xf numFmtId="0" fontId="0" fillId="6" borderId="0" xfId="0" applyFill="1"/>
    <xf numFmtId="0" fontId="4" fillId="6" borderId="0" xfId="0" applyFont="1" applyFill="1"/>
    <xf numFmtId="0" fontId="4" fillId="7" borderId="0" xfId="0" applyFont="1" applyFill="1" applyAlignment="1">
      <alignment horizontal="center"/>
    </xf>
    <xf numFmtId="0" fontId="0" fillId="7" borderId="0" xfId="0" applyFill="1"/>
    <xf numFmtId="0" fontId="4" fillId="7" borderId="0" xfId="0" applyFont="1" applyFill="1"/>
    <xf numFmtId="16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2" fontId="0" fillId="3" borderId="0" xfId="0" applyNumberFormat="1" applyFill="1"/>
    <xf numFmtId="2" fontId="0" fillId="4" borderId="0" xfId="0" applyNumberFormat="1" applyFill="1"/>
    <xf numFmtId="2" fontId="0" fillId="5" borderId="0" xfId="0" applyNumberFormat="1" applyFill="1"/>
    <xf numFmtId="2" fontId="0" fillId="6" borderId="0" xfId="0" applyNumberFormat="1" applyFill="1"/>
    <xf numFmtId="2" fontId="0" fillId="7" borderId="0" xfId="0" applyNumberFormat="1" applyFill="1"/>
    <xf numFmtId="2" fontId="0" fillId="8" borderId="0" xfId="0" applyNumberFormat="1" applyFill="1"/>
    <xf numFmtId="2" fontId="5" fillId="7" borderId="0" xfId="0" applyNumberFormat="1" applyFont="1" applyFill="1"/>
    <xf numFmtId="0" fontId="4" fillId="9" borderId="0" xfId="0" applyFont="1" applyFill="1"/>
    <xf numFmtId="2" fontId="0" fillId="0" borderId="0" xfId="0" applyNumberFormat="1" applyAlignment="1">
      <alignment horizontal="center"/>
    </xf>
    <xf numFmtId="0" fontId="4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2" fontId="8" fillId="7" borderId="0" xfId="0" applyNumberFormat="1" applyFont="1" applyFill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12" fillId="0" borderId="0" xfId="1" applyNumberFormat="1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0" fillId="0" borderId="0" xfId="0" applyFont="1"/>
    <xf numFmtId="2" fontId="10" fillId="0" borderId="0" xfId="0" applyNumberFormat="1" applyFont="1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2" fontId="0" fillId="0" borderId="5" xfId="0" applyNumberFormat="1" applyBorder="1"/>
    <xf numFmtId="164" fontId="12" fillId="0" borderId="0" xfId="2" applyNumberFormat="1" applyFont="1" applyAlignment="1">
      <alignment horizontal="right" vertical="center"/>
    </xf>
    <xf numFmtId="0" fontId="6" fillId="0" borderId="4" xfId="0" applyFont="1" applyBorder="1"/>
    <xf numFmtId="164" fontId="13" fillId="0" borderId="0" xfId="2" applyNumberFormat="1" applyFont="1" applyAlignment="1">
      <alignment horizontal="right" vertical="center"/>
    </xf>
    <xf numFmtId="0" fontId="7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12" fillId="0" borderId="0" xfId="3" applyNumberFormat="1" applyFont="1" applyAlignment="1">
      <alignment horizontal="right" vertical="center"/>
    </xf>
    <xf numFmtId="164" fontId="12" fillId="0" borderId="5" xfId="1" applyNumberFormat="1" applyFont="1" applyBorder="1" applyAlignment="1">
      <alignment horizontal="right" vertical="center"/>
    </xf>
    <xf numFmtId="164" fontId="13" fillId="0" borderId="0" xfId="3" applyNumberFormat="1" applyFont="1" applyAlignment="1">
      <alignment horizontal="right" vertical="center"/>
    </xf>
    <xf numFmtId="164" fontId="12" fillId="0" borderId="0" xfId="4" applyNumberFormat="1" applyFont="1" applyAlignment="1">
      <alignment horizontal="right" vertical="center"/>
    </xf>
    <xf numFmtId="2" fontId="0" fillId="10" borderId="0" xfId="0" applyNumberFormat="1" applyFill="1"/>
    <xf numFmtId="2" fontId="0" fillId="9" borderId="0" xfId="0" applyNumberFormat="1" applyFill="1"/>
    <xf numFmtId="0" fontId="4" fillId="0" borderId="2" xfId="0" applyFont="1" applyBorder="1"/>
    <xf numFmtId="0" fontId="4" fillId="0" borderId="4" xfId="0" applyFont="1" applyBorder="1" applyAlignment="1">
      <alignment horizontal="center"/>
    </xf>
    <xf numFmtId="0" fontId="7" fillId="0" borderId="4" xfId="0" applyFont="1" applyBorder="1"/>
    <xf numFmtId="0" fontId="6" fillId="0" borderId="5" xfId="0" applyFont="1" applyBorder="1"/>
    <xf numFmtId="164" fontId="12" fillId="0" borderId="0" xfId="5" applyNumberFormat="1" applyFont="1" applyAlignment="1">
      <alignment horizontal="right" vertical="center"/>
    </xf>
    <xf numFmtId="0" fontId="7" fillId="0" borderId="6" xfId="0" applyFont="1" applyBorder="1"/>
    <xf numFmtId="0" fontId="0" fillId="0" borderId="0" xfId="0" applyNumberFormat="1"/>
    <xf numFmtId="2" fontId="3" fillId="11" borderId="0" xfId="0" applyNumberFormat="1" applyFont="1" applyFill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/>
    <xf numFmtId="17" fontId="0" fillId="0" borderId="9" xfId="0" applyNumberFormat="1" applyBorder="1"/>
    <xf numFmtId="2" fontId="0" fillId="11" borderId="9" xfId="0" applyNumberFormat="1" applyFill="1" applyBorder="1"/>
    <xf numFmtId="0" fontId="0" fillId="0" borderId="9" xfId="0" applyNumberFormat="1" applyBorder="1"/>
    <xf numFmtId="2" fontId="0" fillId="8" borderId="9" xfId="0" applyNumberFormat="1" applyFill="1" applyBorder="1"/>
    <xf numFmtId="2" fontId="0" fillId="7" borderId="9" xfId="0" applyNumberFormat="1" applyFill="1" applyBorder="1"/>
    <xf numFmtId="2" fontId="0" fillId="10" borderId="9" xfId="0" applyNumberFormat="1" applyFill="1" applyBorder="1"/>
    <xf numFmtId="2" fontId="3" fillId="12" borderId="0" xfId="0" applyNumberFormat="1" applyFont="1" applyFill="1" applyAlignment="1">
      <alignment horizontal="center"/>
    </xf>
    <xf numFmtId="2" fontId="3" fillId="7" borderId="0" xfId="0" applyNumberFormat="1" applyFont="1" applyFill="1" applyAlignment="1">
      <alignment horizontal="center"/>
    </xf>
    <xf numFmtId="2" fontId="3" fillId="10" borderId="0" xfId="0" applyNumberFormat="1" applyFont="1" applyFill="1" applyAlignment="1">
      <alignment horizontal="center"/>
    </xf>
    <xf numFmtId="0" fontId="4" fillId="13" borderId="0" xfId="0" applyFont="1" applyFill="1"/>
  </cellXfs>
  <cellStyles count="6">
    <cellStyle name="Normalny" xfId="0" builtinId="0"/>
    <cellStyle name="Normalny_aPTTPE130" xfId="5" xr:uid="{51C3727E-381D-4AD3-AF0C-47DA6000BED1}"/>
    <cellStyle name="Normalny_PT" xfId="1" xr:uid="{6277FFC2-DED5-46D8-9247-23B2F3814AE7}"/>
    <cellStyle name="Normalny_PTPE50" xfId="2" xr:uid="{30AEA81F-C2DC-4C02-9B81-88051F44A771}"/>
    <cellStyle name="Normalny_TTPE130" xfId="4" xr:uid="{2B25E752-A48A-432A-B0F2-3A4079BFDCDB}"/>
    <cellStyle name="Normalny_TTPE50" xfId="3" xr:uid="{06767C8A-BE80-4F15-AFA8-EDF26294DA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A493F-B2E8-4486-938D-161BC1773D67}">
  <dimension ref="A1:T46"/>
  <sheetViews>
    <sheetView workbookViewId="0">
      <selection sqref="A1:B1"/>
    </sheetView>
  </sheetViews>
  <sheetFormatPr defaultRowHeight="14.4" x14ac:dyDescent="0.3"/>
  <cols>
    <col min="4" max="4" width="9.109375" bestFit="1" customWidth="1"/>
    <col min="20" max="20" width="12.5546875" customWidth="1"/>
  </cols>
  <sheetData>
    <row r="1" spans="1:20" x14ac:dyDescent="0.3">
      <c r="A1" s="85" t="s">
        <v>38</v>
      </c>
      <c r="B1" s="85"/>
      <c r="F1" s="1" t="s">
        <v>19</v>
      </c>
      <c r="I1" s="1" t="s">
        <v>20</v>
      </c>
      <c r="L1" s="1" t="s">
        <v>20</v>
      </c>
      <c r="O1" s="1" t="s">
        <v>20</v>
      </c>
    </row>
    <row r="2" spans="1:20" x14ac:dyDescent="0.3">
      <c r="A2" s="2"/>
      <c r="B2" s="2" t="s">
        <v>21</v>
      </c>
      <c r="C2" s="3" t="s">
        <v>6</v>
      </c>
      <c r="D2" s="4"/>
      <c r="E2" s="3" t="s">
        <v>13</v>
      </c>
      <c r="F2" s="5">
        <v>0.05</v>
      </c>
      <c r="G2" s="6"/>
      <c r="H2" s="7" t="s">
        <v>13</v>
      </c>
      <c r="I2" s="8">
        <v>0.5</v>
      </c>
      <c r="J2" s="9"/>
      <c r="K2" s="10" t="s">
        <v>13</v>
      </c>
      <c r="L2" s="11">
        <v>5</v>
      </c>
      <c r="M2" s="12"/>
      <c r="N2" s="13" t="s">
        <v>13</v>
      </c>
      <c r="O2" s="14">
        <v>50</v>
      </c>
      <c r="P2" s="15"/>
      <c r="Q2" s="16" t="s">
        <v>13</v>
      </c>
      <c r="R2" s="2"/>
      <c r="T2" s="29"/>
    </row>
    <row r="3" spans="1:20" x14ac:dyDescent="0.3">
      <c r="A3" s="17"/>
      <c r="B3" s="18" t="s">
        <v>22</v>
      </c>
      <c r="C3" s="19">
        <v>19.7</v>
      </c>
      <c r="D3" s="19">
        <v>18.899999999999999</v>
      </c>
      <c r="E3" s="20">
        <f>AVERAGE($C3:$D3)</f>
        <v>19.299999999999997</v>
      </c>
      <c r="F3" s="19">
        <v>19.3</v>
      </c>
      <c r="G3" s="19">
        <v>18.899999999999999</v>
      </c>
      <c r="H3" s="21">
        <f>AVERAGE($F3:$G3)</f>
        <v>19.100000000000001</v>
      </c>
      <c r="I3" s="19">
        <v>19.899999999999999</v>
      </c>
      <c r="J3" s="19">
        <v>20.399999999999999</v>
      </c>
      <c r="K3" s="22">
        <f>AVERAGE($I3:$J3)</f>
        <v>20.149999999999999</v>
      </c>
      <c r="L3" s="19">
        <v>19.7</v>
      </c>
      <c r="M3" s="19">
        <v>19.5</v>
      </c>
      <c r="N3" s="23">
        <f>AVERAGE($L3:$M3)</f>
        <v>19.600000000000001</v>
      </c>
      <c r="O3" s="19">
        <v>20.8</v>
      </c>
      <c r="P3" s="19">
        <v>21.1</v>
      </c>
      <c r="Q3" s="24">
        <f>AVERAGE($O3:$P3)</f>
        <v>20.950000000000003</v>
      </c>
      <c r="R3" s="19"/>
      <c r="S3" s="19"/>
      <c r="T3" s="19"/>
    </row>
    <row r="4" spans="1:20" x14ac:dyDescent="0.3">
      <c r="A4" s="17"/>
      <c r="B4" s="18" t="s">
        <v>23</v>
      </c>
      <c r="C4" s="19">
        <v>20.7</v>
      </c>
      <c r="D4" s="19">
        <v>23.3</v>
      </c>
      <c r="E4" s="20">
        <f t="shared" ref="E4:E12" si="0">AVERAGE($C4:$D4)</f>
        <v>22</v>
      </c>
      <c r="F4" s="19">
        <v>19.5</v>
      </c>
      <c r="G4" s="19">
        <v>18.8</v>
      </c>
      <c r="H4" s="21">
        <f t="shared" ref="H4:H12" si="1">AVERAGE($F4:$G4)</f>
        <v>19.149999999999999</v>
      </c>
      <c r="I4" s="19">
        <v>20.399999999999999</v>
      </c>
      <c r="J4" s="19">
        <v>19.600000000000001</v>
      </c>
      <c r="K4" s="22">
        <f t="shared" ref="K4:K12" si="2">AVERAGE($I4:$J4)</f>
        <v>20</v>
      </c>
      <c r="L4" s="19">
        <v>19.899999999999999</v>
      </c>
      <c r="M4" s="19">
        <v>20.100000000000001</v>
      </c>
      <c r="N4" s="23">
        <f t="shared" ref="N4:N12" si="3">AVERAGE($L4:$M4)</f>
        <v>20</v>
      </c>
      <c r="O4" s="19">
        <v>21.1</v>
      </c>
      <c r="P4" s="19">
        <v>21.4</v>
      </c>
      <c r="Q4" s="24">
        <f t="shared" ref="Q4:Q12" si="4">AVERAGE($O4:$P4)</f>
        <v>21.25</v>
      </c>
      <c r="R4" s="19"/>
      <c r="S4" s="19"/>
      <c r="T4" s="19"/>
    </row>
    <row r="5" spans="1:20" x14ac:dyDescent="0.3">
      <c r="A5" s="17"/>
      <c r="B5" s="18" t="s">
        <v>24</v>
      </c>
      <c r="C5" s="19">
        <v>19.100000000000001</v>
      </c>
      <c r="D5" s="19">
        <v>19.100000000000001</v>
      </c>
      <c r="E5" s="20">
        <f t="shared" si="0"/>
        <v>19.100000000000001</v>
      </c>
      <c r="F5" s="19">
        <v>18.5</v>
      </c>
      <c r="G5" s="19">
        <v>18.899999999999999</v>
      </c>
      <c r="H5" s="21">
        <f t="shared" si="1"/>
        <v>18.7</v>
      </c>
      <c r="I5" s="19">
        <v>19</v>
      </c>
      <c r="J5" s="19">
        <v>18.399999999999999</v>
      </c>
      <c r="K5" s="22">
        <f t="shared" si="2"/>
        <v>18.7</v>
      </c>
      <c r="L5" s="19">
        <v>19.2</v>
      </c>
      <c r="M5" s="19">
        <v>18.600000000000001</v>
      </c>
      <c r="N5" s="23">
        <f t="shared" si="3"/>
        <v>18.899999999999999</v>
      </c>
      <c r="O5" s="19">
        <v>20.9</v>
      </c>
      <c r="P5" s="19">
        <v>20.7</v>
      </c>
      <c r="Q5" s="24">
        <f t="shared" si="4"/>
        <v>20.799999999999997</v>
      </c>
      <c r="R5" s="19"/>
      <c r="S5" s="19"/>
      <c r="T5" s="19"/>
    </row>
    <row r="6" spans="1:20" x14ac:dyDescent="0.3">
      <c r="A6" s="17"/>
      <c r="B6" s="18" t="s">
        <v>25</v>
      </c>
      <c r="C6" s="19">
        <v>19</v>
      </c>
      <c r="D6" s="19">
        <v>19.5</v>
      </c>
      <c r="E6" s="20">
        <f t="shared" si="0"/>
        <v>19.25</v>
      </c>
      <c r="F6" s="19">
        <v>19.100000000000001</v>
      </c>
      <c r="G6" s="19">
        <v>19.7</v>
      </c>
      <c r="H6" s="21">
        <f t="shared" si="1"/>
        <v>19.399999999999999</v>
      </c>
      <c r="I6" s="19">
        <v>19.3</v>
      </c>
      <c r="J6" s="19">
        <v>19.399999999999999</v>
      </c>
      <c r="K6" s="22">
        <f t="shared" si="2"/>
        <v>19.350000000000001</v>
      </c>
      <c r="L6" s="19">
        <v>19.8</v>
      </c>
      <c r="M6" s="19">
        <v>19.3</v>
      </c>
      <c r="N6" s="23">
        <f t="shared" si="3"/>
        <v>19.55</v>
      </c>
      <c r="O6" s="19">
        <v>21</v>
      </c>
      <c r="P6" s="19">
        <v>21.1</v>
      </c>
      <c r="Q6" s="24">
        <f t="shared" si="4"/>
        <v>21.05</v>
      </c>
      <c r="R6" s="19"/>
      <c r="S6" s="19"/>
      <c r="T6" s="19"/>
    </row>
    <row r="7" spans="1:20" x14ac:dyDescent="0.3">
      <c r="A7" s="17"/>
      <c r="B7" s="18" t="s">
        <v>26</v>
      </c>
      <c r="C7" s="19">
        <v>20.100000000000001</v>
      </c>
      <c r="D7" s="19">
        <v>19.600000000000001</v>
      </c>
      <c r="E7" s="20">
        <f t="shared" si="0"/>
        <v>19.850000000000001</v>
      </c>
      <c r="F7" s="19">
        <v>19.7</v>
      </c>
      <c r="G7" s="19">
        <v>20.100000000000001</v>
      </c>
      <c r="H7" s="21">
        <f t="shared" si="1"/>
        <v>19.899999999999999</v>
      </c>
      <c r="I7" s="19">
        <v>20</v>
      </c>
      <c r="J7" s="19">
        <v>19.600000000000001</v>
      </c>
      <c r="K7" s="22">
        <f t="shared" si="2"/>
        <v>19.8</v>
      </c>
      <c r="L7" s="19">
        <v>20</v>
      </c>
      <c r="M7" s="19">
        <v>19.5</v>
      </c>
      <c r="N7" s="23">
        <f t="shared" si="3"/>
        <v>19.75</v>
      </c>
      <c r="O7" s="19">
        <v>22.1</v>
      </c>
      <c r="P7" s="19">
        <v>20.6</v>
      </c>
      <c r="Q7" s="24">
        <f t="shared" si="4"/>
        <v>21.35</v>
      </c>
      <c r="R7" s="19"/>
      <c r="S7" s="19"/>
      <c r="T7" s="19"/>
    </row>
    <row r="8" spans="1:20" x14ac:dyDescent="0.3">
      <c r="A8" s="17"/>
      <c r="B8" s="18" t="s">
        <v>27</v>
      </c>
      <c r="C8" s="19">
        <v>17.8</v>
      </c>
      <c r="D8" s="19">
        <v>17.8</v>
      </c>
      <c r="E8" s="20">
        <f t="shared" si="0"/>
        <v>17.8</v>
      </c>
      <c r="F8" s="19">
        <v>18.399999999999999</v>
      </c>
      <c r="G8" s="19">
        <v>18.2</v>
      </c>
      <c r="H8" s="21">
        <f t="shared" si="1"/>
        <v>18.299999999999997</v>
      </c>
      <c r="I8" s="19">
        <v>18.5</v>
      </c>
      <c r="J8" s="19">
        <v>19.2</v>
      </c>
      <c r="K8" s="22">
        <f t="shared" si="2"/>
        <v>18.850000000000001</v>
      </c>
      <c r="L8" s="19">
        <v>18.8</v>
      </c>
      <c r="M8" s="19">
        <v>18.7</v>
      </c>
      <c r="N8" s="23">
        <f t="shared" si="3"/>
        <v>18.75</v>
      </c>
      <c r="O8" s="19">
        <v>20.3</v>
      </c>
      <c r="P8" s="19">
        <v>20.100000000000001</v>
      </c>
      <c r="Q8" s="24">
        <f t="shared" si="4"/>
        <v>20.200000000000003</v>
      </c>
      <c r="R8" s="19"/>
      <c r="S8" s="19"/>
      <c r="T8" s="19"/>
    </row>
    <row r="9" spans="1:20" x14ac:dyDescent="0.3">
      <c r="A9" s="17"/>
      <c r="B9" s="18" t="s">
        <v>28</v>
      </c>
      <c r="C9" s="19">
        <v>18.399999999999999</v>
      </c>
      <c r="D9" s="19">
        <v>17.5</v>
      </c>
      <c r="E9" s="20">
        <f t="shared" si="0"/>
        <v>17.95</v>
      </c>
      <c r="F9" s="19">
        <v>17.399999999999999</v>
      </c>
      <c r="G9" s="19">
        <v>17.7</v>
      </c>
      <c r="H9" s="21">
        <f t="shared" si="1"/>
        <v>17.549999999999997</v>
      </c>
      <c r="I9" s="19">
        <v>17.399999999999999</v>
      </c>
      <c r="J9" s="19">
        <v>18</v>
      </c>
      <c r="K9" s="22">
        <f t="shared" si="2"/>
        <v>17.7</v>
      </c>
      <c r="L9" s="19">
        <v>18</v>
      </c>
      <c r="M9" s="19">
        <v>17.5</v>
      </c>
      <c r="N9" s="23">
        <f t="shared" si="3"/>
        <v>17.75</v>
      </c>
      <c r="O9" s="19">
        <v>19.5</v>
      </c>
      <c r="P9" s="19">
        <v>19.3</v>
      </c>
      <c r="Q9" s="24">
        <f t="shared" si="4"/>
        <v>19.399999999999999</v>
      </c>
      <c r="R9" s="19"/>
      <c r="S9" s="19"/>
      <c r="T9" s="19"/>
    </row>
    <row r="10" spans="1:20" x14ac:dyDescent="0.3">
      <c r="B10" s="18" t="s">
        <v>29</v>
      </c>
      <c r="C10" s="19">
        <v>20.100000000000001</v>
      </c>
      <c r="D10" s="19">
        <v>19.2</v>
      </c>
      <c r="E10" s="20">
        <f t="shared" si="0"/>
        <v>19.649999999999999</v>
      </c>
      <c r="F10" s="19">
        <v>20.100000000000001</v>
      </c>
      <c r="G10" s="19">
        <v>19.7</v>
      </c>
      <c r="H10" s="21">
        <f t="shared" si="1"/>
        <v>19.899999999999999</v>
      </c>
      <c r="I10" s="19">
        <v>20</v>
      </c>
      <c r="J10" s="19">
        <v>19.399999999999999</v>
      </c>
      <c r="K10" s="22">
        <f t="shared" si="2"/>
        <v>19.7</v>
      </c>
      <c r="L10" s="19">
        <v>19.399999999999999</v>
      </c>
      <c r="M10" s="19">
        <v>19.2</v>
      </c>
      <c r="N10" s="23">
        <f t="shared" si="3"/>
        <v>19.299999999999997</v>
      </c>
      <c r="O10" s="19">
        <v>21.7</v>
      </c>
      <c r="P10" s="19">
        <v>21.8</v>
      </c>
      <c r="Q10" s="24">
        <f t="shared" si="4"/>
        <v>21.75</v>
      </c>
      <c r="R10" s="19"/>
      <c r="S10" s="19"/>
      <c r="T10" s="19"/>
    </row>
    <row r="11" spans="1:20" x14ac:dyDescent="0.3">
      <c r="B11" s="18" t="s">
        <v>30</v>
      </c>
      <c r="C11" s="19">
        <v>19.100000000000001</v>
      </c>
      <c r="D11" s="19">
        <v>19.100000000000001</v>
      </c>
      <c r="E11" s="20">
        <f t="shared" si="0"/>
        <v>19.100000000000001</v>
      </c>
      <c r="F11" s="19">
        <v>18</v>
      </c>
      <c r="G11" s="19">
        <v>18.2</v>
      </c>
      <c r="H11" s="21">
        <f t="shared" si="1"/>
        <v>18.100000000000001</v>
      </c>
      <c r="I11" s="19">
        <v>17.8</v>
      </c>
      <c r="J11" s="19">
        <v>18.600000000000001</v>
      </c>
      <c r="K11" s="22">
        <f t="shared" si="2"/>
        <v>18.200000000000003</v>
      </c>
      <c r="L11" s="19">
        <v>18.600000000000001</v>
      </c>
      <c r="M11" s="19">
        <v>18</v>
      </c>
      <c r="N11" s="23">
        <f t="shared" si="3"/>
        <v>18.3</v>
      </c>
      <c r="O11" s="19">
        <v>21.5</v>
      </c>
      <c r="P11" s="19">
        <v>20.7</v>
      </c>
      <c r="Q11" s="24">
        <f t="shared" si="4"/>
        <v>21.1</v>
      </c>
      <c r="R11" s="19"/>
      <c r="S11" s="19"/>
      <c r="T11" s="19"/>
    </row>
    <row r="12" spans="1:20" x14ac:dyDescent="0.3">
      <c r="B12" s="18" t="s">
        <v>31</v>
      </c>
      <c r="C12" s="19">
        <v>18.399999999999999</v>
      </c>
      <c r="D12" s="19">
        <v>18.5</v>
      </c>
      <c r="E12" s="20">
        <f t="shared" si="0"/>
        <v>18.45</v>
      </c>
      <c r="F12" s="19">
        <v>19.100000000000001</v>
      </c>
      <c r="G12" s="19">
        <v>18.2</v>
      </c>
      <c r="H12" s="21">
        <f t="shared" si="1"/>
        <v>18.649999999999999</v>
      </c>
      <c r="I12" s="19">
        <v>19</v>
      </c>
      <c r="J12" s="19">
        <v>18.7</v>
      </c>
      <c r="K12" s="22">
        <f t="shared" si="2"/>
        <v>18.850000000000001</v>
      </c>
      <c r="L12" s="19">
        <v>18.7</v>
      </c>
      <c r="M12" s="19">
        <v>19</v>
      </c>
      <c r="N12" s="23">
        <f t="shared" si="3"/>
        <v>18.850000000000001</v>
      </c>
      <c r="O12" s="19">
        <v>20.6</v>
      </c>
      <c r="P12" s="19">
        <v>25.1</v>
      </c>
      <c r="Q12" s="24">
        <f t="shared" si="4"/>
        <v>22.85</v>
      </c>
      <c r="R12" s="19"/>
      <c r="S12" s="19"/>
      <c r="T12" s="19"/>
    </row>
    <row r="13" spans="1:20" x14ac:dyDescent="0.3">
      <c r="B13" s="18"/>
      <c r="N13" s="19"/>
    </row>
    <row r="14" spans="1:20" x14ac:dyDescent="0.3">
      <c r="B14" s="18"/>
    </row>
    <row r="16" spans="1:20" x14ac:dyDescent="0.3">
      <c r="B16" s="2" t="s">
        <v>21</v>
      </c>
      <c r="C16" s="18" t="s">
        <v>22</v>
      </c>
      <c r="D16" s="18" t="s">
        <v>23</v>
      </c>
      <c r="E16" s="18" t="s">
        <v>24</v>
      </c>
      <c r="F16" s="18" t="s">
        <v>25</v>
      </c>
      <c r="G16" s="18" t="s">
        <v>26</v>
      </c>
      <c r="H16" s="18" t="s">
        <v>27</v>
      </c>
      <c r="I16" s="18" t="s">
        <v>28</v>
      </c>
      <c r="J16" s="18" t="s">
        <v>29</v>
      </c>
      <c r="K16" s="18" t="s">
        <v>30</v>
      </c>
      <c r="L16" s="18" t="s">
        <v>31</v>
      </c>
    </row>
    <row r="17" spans="1:19" x14ac:dyDescent="0.3">
      <c r="B17" s="2" t="s">
        <v>15</v>
      </c>
      <c r="C17" s="25">
        <f>AVERAGE($E3)</f>
        <v>19.299999999999997</v>
      </c>
      <c r="D17" s="25">
        <f>AVERAGE($E4)</f>
        <v>22</v>
      </c>
      <c r="E17" s="25">
        <f>AVERAGE($E5)</f>
        <v>19.100000000000001</v>
      </c>
      <c r="F17" s="25">
        <f>AVERAGE($E6)</f>
        <v>19.25</v>
      </c>
      <c r="G17" s="25">
        <f>AVERAGE($E7)</f>
        <v>19.850000000000001</v>
      </c>
      <c r="H17" s="25">
        <f>AVERAGE($E8)</f>
        <v>17.8</v>
      </c>
      <c r="I17" s="25">
        <f>AVERAGE($E9)</f>
        <v>17.95</v>
      </c>
      <c r="J17" s="25">
        <f>AVERAGE($E10)</f>
        <v>19.649999999999999</v>
      </c>
      <c r="K17" s="25">
        <f>AVERAGE($E11)</f>
        <v>19.100000000000001</v>
      </c>
      <c r="L17" s="25">
        <f>AVERAGE($E12)</f>
        <v>18.45</v>
      </c>
    </row>
    <row r="18" spans="1:19" x14ac:dyDescent="0.3">
      <c r="B18" s="2">
        <v>0.05</v>
      </c>
      <c r="C18" s="21">
        <f>AVERAGE($F3:$G3)</f>
        <v>19.100000000000001</v>
      </c>
      <c r="D18" s="21">
        <f>AVERAGE($H4)</f>
        <v>19.149999999999999</v>
      </c>
      <c r="E18" s="21">
        <f>AVERAGE($F5:$G5)</f>
        <v>18.7</v>
      </c>
      <c r="F18" s="21">
        <f>AVERAGE($F6:$G6)</f>
        <v>19.399999999999999</v>
      </c>
      <c r="G18" s="21">
        <f>AVERAGE($F7:$G7)</f>
        <v>19.899999999999999</v>
      </c>
      <c r="H18" s="21">
        <f>AVERAGE($F8:$G8)</f>
        <v>18.299999999999997</v>
      </c>
      <c r="I18" s="21">
        <f>AVERAGE($H9)</f>
        <v>17.549999999999997</v>
      </c>
      <c r="J18" s="21">
        <f>AVERAGE($H10)</f>
        <v>19.899999999999999</v>
      </c>
      <c r="K18" s="21">
        <f>AVERAGE($H11)</f>
        <v>18.100000000000001</v>
      </c>
      <c r="L18" s="21">
        <f>AVERAGE($H12)</f>
        <v>18.649999999999999</v>
      </c>
    </row>
    <row r="19" spans="1:19" x14ac:dyDescent="0.3">
      <c r="B19" s="2">
        <v>0.5</v>
      </c>
      <c r="C19" s="22">
        <f>AVERAGE($I3:$J3)</f>
        <v>20.149999999999999</v>
      </c>
      <c r="D19" s="22">
        <f>AVERAGE($I4:$J4)</f>
        <v>20</v>
      </c>
      <c r="E19" s="22">
        <f>AVERAGE($I5:$J5)</f>
        <v>18.7</v>
      </c>
      <c r="F19" s="22">
        <f>AVERAGE($I6:$J6)</f>
        <v>19.350000000000001</v>
      </c>
      <c r="G19" s="22">
        <f>AVERAGE($I7:$J7)</f>
        <v>19.8</v>
      </c>
      <c r="H19" s="22">
        <f>AVERAGE($I8:$J8)</f>
        <v>18.850000000000001</v>
      </c>
      <c r="I19" s="22">
        <f>AVERAGE($K9)</f>
        <v>17.7</v>
      </c>
      <c r="J19" s="22">
        <f>K10</f>
        <v>19.7</v>
      </c>
      <c r="K19" s="22">
        <f>K11</f>
        <v>18.200000000000003</v>
      </c>
      <c r="L19" s="22">
        <f>K12</f>
        <v>18.850000000000001</v>
      </c>
    </row>
    <row r="20" spans="1:19" x14ac:dyDescent="0.3">
      <c r="B20" s="2">
        <v>5</v>
      </c>
      <c r="C20" s="23">
        <f>AVERAGE($L3:$M3)</f>
        <v>19.600000000000001</v>
      </c>
      <c r="D20" s="23">
        <f>AVERAGE($L4:$M4)</f>
        <v>20</v>
      </c>
      <c r="E20" s="23">
        <f>AVERAGE($L5:$M5)</f>
        <v>18.899999999999999</v>
      </c>
      <c r="F20" s="23">
        <f>AVERAGE($L6:$M6)</f>
        <v>19.55</v>
      </c>
      <c r="G20" s="23">
        <f>AVERAGE($L7:$M7)</f>
        <v>19.75</v>
      </c>
      <c r="H20" s="23">
        <f>AVERAGE($M8:$M8)</f>
        <v>18.7</v>
      </c>
      <c r="I20" s="23">
        <f>AVERAGE($N9)</f>
        <v>17.75</v>
      </c>
      <c r="J20" s="23">
        <f>N10</f>
        <v>19.299999999999997</v>
      </c>
      <c r="K20" s="23">
        <f>N11</f>
        <v>18.3</v>
      </c>
      <c r="L20" s="23">
        <f>N12</f>
        <v>18.850000000000001</v>
      </c>
    </row>
    <row r="21" spans="1:19" x14ac:dyDescent="0.3">
      <c r="B21" s="2">
        <v>50</v>
      </c>
      <c r="C21" s="24">
        <f>AVERAGE($O3:$P3)</f>
        <v>20.950000000000003</v>
      </c>
      <c r="D21" s="24">
        <f>AVERAGE($O4:$P4)</f>
        <v>21.25</v>
      </c>
      <c r="E21" s="24">
        <f>AVERAGE($O5:$P5)</f>
        <v>20.799999999999997</v>
      </c>
      <c r="F21" s="24">
        <f>AVERAGE($O6:$P6)</f>
        <v>21.05</v>
      </c>
      <c r="G21" s="24">
        <f>AVERAGE($O7:$P7)</f>
        <v>21.35</v>
      </c>
      <c r="H21" s="32">
        <f>AVERAGE(Q8)</f>
        <v>20.200000000000003</v>
      </c>
      <c r="I21" s="24">
        <f>Q9</f>
        <v>19.399999999999999</v>
      </c>
      <c r="J21" s="24">
        <f>Q10</f>
        <v>21.75</v>
      </c>
      <c r="K21" s="24">
        <f>Q11</f>
        <v>21.1</v>
      </c>
      <c r="L21" s="24">
        <f>Q12</f>
        <v>22.85</v>
      </c>
    </row>
    <row r="24" spans="1:19" x14ac:dyDescent="0.3">
      <c r="A24" s="27" t="s">
        <v>14</v>
      </c>
    </row>
    <row r="25" spans="1:19" x14ac:dyDescent="0.3">
      <c r="A25" t="s">
        <v>1</v>
      </c>
      <c r="B25">
        <v>100</v>
      </c>
    </row>
    <row r="26" spans="1:19" x14ac:dyDescent="0.3">
      <c r="A26" t="s">
        <v>3</v>
      </c>
      <c r="B26" t="s">
        <v>4</v>
      </c>
    </row>
    <row r="28" spans="1:19" x14ac:dyDescent="0.3">
      <c r="B28" s="2" t="s">
        <v>21</v>
      </c>
      <c r="C28" s="18" t="s">
        <v>22</v>
      </c>
      <c r="D28" s="18" t="s">
        <v>23</v>
      </c>
      <c r="E28" s="18" t="s">
        <v>24</v>
      </c>
      <c r="F28" s="18" t="s">
        <v>25</v>
      </c>
      <c r="G28" s="18" t="s">
        <v>26</v>
      </c>
      <c r="H28" s="18" t="s">
        <v>27</v>
      </c>
      <c r="I28" s="18" t="s">
        <v>28</v>
      </c>
      <c r="J28" s="18" t="s">
        <v>29</v>
      </c>
      <c r="K28" s="18" t="s">
        <v>30</v>
      </c>
      <c r="L28" s="18" t="s">
        <v>31</v>
      </c>
      <c r="N28" s="2"/>
      <c r="O28" s="18"/>
      <c r="P28" s="18"/>
      <c r="Q28" s="18"/>
      <c r="R28" s="18"/>
      <c r="S28" s="18"/>
    </row>
    <row r="29" spans="1:19" x14ac:dyDescent="0.3">
      <c r="B29" s="33" t="s">
        <v>6</v>
      </c>
      <c r="C29" s="34">
        <v>100</v>
      </c>
      <c r="D29" s="34">
        <v>100</v>
      </c>
      <c r="E29" s="34">
        <v>100</v>
      </c>
      <c r="F29" s="34">
        <v>100</v>
      </c>
      <c r="G29" s="34">
        <v>100</v>
      </c>
      <c r="H29" s="34">
        <v>100</v>
      </c>
      <c r="I29" s="34">
        <v>100</v>
      </c>
      <c r="J29" s="34">
        <v>100</v>
      </c>
      <c r="K29" s="34">
        <v>100</v>
      </c>
      <c r="L29" s="34">
        <v>100</v>
      </c>
      <c r="N29" s="34"/>
      <c r="O29" s="18"/>
      <c r="Q29" s="40"/>
      <c r="R29" s="18"/>
      <c r="S29" s="18"/>
    </row>
    <row r="30" spans="1:19" x14ac:dyDescent="0.3">
      <c r="B30" s="33">
        <v>0.05</v>
      </c>
      <c r="C30" s="35">
        <f>$C18*$B$25/C$17</f>
        <v>98.963730569948211</v>
      </c>
      <c r="D30" s="35">
        <f>D18*$B$25/D$17</f>
        <v>87.045454545454533</v>
      </c>
      <c r="E30" s="35">
        <f t="shared" ref="E30:L30" si="5">E18*$B$25/E$17</f>
        <v>97.905759162303653</v>
      </c>
      <c r="F30" s="35">
        <f t="shared" si="5"/>
        <v>100.77922077922076</v>
      </c>
      <c r="G30" s="35">
        <f>G18*$B$25/G$17</f>
        <v>100.25188916876573</v>
      </c>
      <c r="H30" s="35">
        <f t="shared" si="5"/>
        <v>102.80898876404493</v>
      </c>
      <c r="I30" s="35">
        <f t="shared" si="5"/>
        <v>97.771587743732582</v>
      </c>
      <c r="J30" s="35">
        <f>J18*$B$25/J$17</f>
        <v>101.27226463104326</v>
      </c>
      <c r="K30" s="35">
        <f>K18*$B$25/K$17</f>
        <v>94.764397905759168</v>
      </c>
      <c r="L30" s="35">
        <f t="shared" si="5"/>
        <v>101.08401084010839</v>
      </c>
      <c r="N30" s="35"/>
      <c r="O30" s="28"/>
      <c r="Q30" s="40"/>
    </row>
    <row r="31" spans="1:19" x14ac:dyDescent="0.3">
      <c r="B31" s="33">
        <v>0.5</v>
      </c>
      <c r="C31" s="35">
        <f t="shared" ref="C31:C33" si="6">$C19*$B$25/C$17</f>
        <v>104.40414507772022</v>
      </c>
      <c r="D31" s="35">
        <f t="shared" ref="D31:L33" si="7">D19*$B$25/D$17</f>
        <v>90.909090909090907</v>
      </c>
      <c r="E31" s="35">
        <f t="shared" si="7"/>
        <v>97.905759162303653</v>
      </c>
      <c r="F31" s="35">
        <f t="shared" si="7"/>
        <v>100.51948051948054</v>
      </c>
      <c r="G31" s="35">
        <f t="shared" si="7"/>
        <v>99.748110831234243</v>
      </c>
      <c r="H31" s="35">
        <f t="shared" si="7"/>
        <v>105.89887640449439</v>
      </c>
      <c r="I31" s="35">
        <f t="shared" si="7"/>
        <v>98.607242339832879</v>
      </c>
      <c r="J31" s="35">
        <f t="shared" si="7"/>
        <v>100.25445292620866</v>
      </c>
      <c r="K31" s="35">
        <f t="shared" si="7"/>
        <v>95.287958115183244</v>
      </c>
      <c r="L31" s="35">
        <f t="shared" si="7"/>
        <v>102.16802168021682</v>
      </c>
      <c r="N31" s="35"/>
      <c r="O31" s="28"/>
      <c r="Q31" s="40"/>
    </row>
    <row r="32" spans="1:19" x14ac:dyDescent="0.3">
      <c r="B32" s="33">
        <v>5</v>
      </c>
      <c r="C32" s="35">
        <f t="shared" si="6"/>
        <v>101.55440414507774</v>
      </c>
      <c r="D32" s="35">
        <f t="shared" si="7"/>
        <v>90.909090909090907</v>
      </c>
      <c r="E32" s="35">
        <f t="shared" si="7"/>
        <v>98.952879581151819</v>
      </c>
      <c r="F32" s="35">
        <f t="shared" si="7"/>
        <v>101.55844155844156</v>
      </c>
      <c r="G32" s="35">
        <f t="shared" si="7"/>
        <v>99.4962216624685</v>
      </c>
      <c r="H32" s="35">
        <f t="shared" si="7"/>
        <v>105.0561797752809</v>
      </c>
      <c r="I32" s="35">
        <f t="shared" si="7"/>
        <v>98.885793871866298</v>
      </c>
      <c r="J32" s="35">
        <f t="shared" si="7"/>
        <v>98.218829516539429</v>
      </c>
      <c r="K32" s="35">
        <f>K20*$B$25/K$17</f>
        <v>95.81151832460732</v>
      </c>
      <c r="L32" s="35">
        <f t="shared" si="7"/>
        <v>102.16802168021682</v>
      </c>
      <c r="N32" s="35"/>
      <c r="O32" s="28"/>
      <c r="Q32" s="40"/>
    </row>
    <row r="33" spans="1:18" x14ac:dyDescent="0.3">
      <c r="B33" s="33">
        <v>50</v>
      </c>
      <c r="C33" s="35">
        <f t="shared" si="6"/>
        <v>108.5492227979275</v>
      </c>
      <c r="D33" s="35">
        <f t="shared" si="7"/>
        <v>96.590909090909093</v>
      </c>
      <c r="E33" s="35">
        <f t="shared" si="7"/>
        <v>108.90052356020939</v>
      </c>
      <c r="F33" s="35">
        <f t="shared" si="7"/>
        <v>109.35064935064935</v>
      </c>
      <c r="G33" s="35">
        <f>G21*$B$25/G$17</f>
        <v>107.55667506297229</v>
      </c>
      <c r="H33" s="35">
        <f t="shared" si="7"/>
        <v>113.48314606741575</v>
      </c>
      <c r="I33" s="35">
        <f t="shared" si="7"/>
        <v>108.07799442896935</v>
      </c>
      <c r="J33" s="35">
        <f t="shared" si="7"/>
        <v>110.68702290076337</v>
      </c>
      <c r="K33" s="35">
        <f t="shared" si="7"/>
        <v>110.47120418848166</v>
      </c>
      <c r="L33" s="35">
        <f>L21*$B$25/L$17</f>
        <v>123.84823848238483</v>
      </c>
      <c r="N33" s="35"/>
      <c r="O33" s="28"/>
      <c r="Q33" s="40"/>
    </row>
    <row r="34" spans="1:18" ht="15" thickBot="1" x14ac:dyDescent="0.35"/>
    <row r="35" spans="1:18" x14ac:dyDescent="0.3">
      <c r="A35" s="47"/>
      <c r="B35" s="48"/>
      <c r="C35" s="48"/>
      <c r="D35" s="48"/>
      <c r="E35" s="48"/>
      <c r="F35" s="49"/>
    </row>
    <row r="36" spans="1:18" x14ac:dyDescent="0.3">
      <c r="A36" s="50"/>
      <c r="C36" s="29" t="s">
        <v>13</v>
      </c>
      <c r="D36" s="29" t="s">
        <v>5</v>
      </c>
      <c r="E36" s="18"/>
      <c r="F36" s="51"/>
      <c r="K36" s="36"/>
      <c r="L36" s="37"/>
      <c r="M36" s="37"/>
      <c r="N36" s="37"/>
      <c r="O36" s="37"/>
      <c r="P36" s="2"/>
      <c r="Q36" s="2"/>
      <c r="R36" s="2"/>
    </row>
    <row r="37" spans="1:18" x14ac:dyDescent="0.3">
      <c r="A37" s="50"/>
      <c r="B37" s="2" t="s">
        <v>6</v>
      </c>
      <c r="C37" s="19">
        <f>AVERAGE(C29:H29)</f>
        <v>100</v>
      </c>
      <c r="D37" s="18">
        <f>STDEV(C29:O29)</f>
        <v>0</v>
      </c>
      <c r="F37" s="51"/>
      <c r="G37" s="19"/>
      <c r="H37" s="30"/>
      <c r="I37" s="19"/>
      <c r="K37" s="34"/>
      <c r="L37" s="35"/>
      <c r="M37" s="35"/>
      <c r="N37" s="35"/>
      <c r="O37" s="35"/>
      <c r="P37" s="19"/>
      <c r="Q37" s="19"/>
      <c r="R37" s="19"/>
    </row>
    <row r="38" spans="1:18" x14ac:dyDescent="0.3">
      <c r="A38" s="50"/>
      <c r="B38" s="2" t="s">
        <v>7</v>
      </c>
      <c r="C38" s="19">
        <f>AVERAGE(C30:L30)</f>
        <v>98.26473041103813</v>
      </c>
      <c r="D38" s="28">
        <f>STDEV(C30:L30)</f>
        <v>4.5570516760861928</v>
      </c>
      <c r="E38" s="60"/>
      <c r="F38" s="61"/>
      <c r="G38" s="19"/>
      <c r="H38" s="30"/>
      <c r="I38" s="19"/>
      <c r="K38" s="18"/>
      <c r="L38" s="28"/>
      <c r="M38" s="28"/>
      <c r="N38" s="28"/>
      <c r="O38" s="28"/>
      <c r="P38" s="19"/>
      <c r="Q38" s="19"/>
      <c r="R38" s="19"/>
    </row>
    <row r="39" spans="1:18" x14ac:dyDescent="0.3">
      <c r="A39" s="54"/>
      <c r="B39" s="2" t="s">
        <v>8</v>
      </c>
      <c r="C39" s="19">
        <f>AVERAGE(C31:G31,H31:L31)</f>
        <v>99.570313796576542</v>
      </c>
      <c r="D39" s="28">
        <f>STDEV(C31:G31,H31:L31)</f>
        <v>4.3284445786969767</v>
      </c>
      <c r="E39" s="60"/>
      <c r="F39" s="61"/>
      <c r="G39" s="19"/>
      <c r="K39" s="18"/>
      <c r="L39" s="18"/>
      <c r="M39" s="18"/>
      <c r="N39" s="18"/>
      <c r="O39" s="18"/>
      <c r="P39" s="19"/>
      <c r="Q39" s="19"/>
      <c r="R39" s="19"/>
    </row>
    <row r="40" spans="1:18" x14ac:dyDescent="0.3">
      <c r="A40" s="50"/>
      <c r="B40" s="2">
        <v>5</v>
      </c>
      <c r="C40" s="19">
        <f>AVERAGE(F32:L32,C32:E32)</f>
        <v>99.261138102474121</v>
      </c>
      <c r="D40" s="28">
        <f>STDEV(F32:L32,C32:E32)</f>
        <v>3.8816276575016766</v>
      </c>
      <c r="E40" s="60"/>
      <c r="F40" s="61"/>
      <c r="G40" s="19"/>
      <c r="K40" s="40"/>
      <c r="L40" s="40"/>
      <c r="M40" s="40"/>
      <c r="N40" s="40"/>
      <c r="O40" s="40"/>
      <c r="P40" s="19"/>
      <c r="Q40" s="19"/>
      <c r="R40" s="19"/>
    </row>
    <row r="41" spans="1:18" x14ac:dyDescent="0.3">
      <c r="A41" s="54"/>
      <c r="B41" s="2">
        <v>50</v>
      </c>
      <c r="C41" s="19">
        <f>AVERAGE(C33:L33)</f>
        <v>109.75155859306827</v>
      </c>
      <c r="D41" s="28">
        <f>STDEV(C33:L33)</f>
        <v>6.6431730912882827</v>
      </c>
      <c r="E41" s="62"/>
      <c r="F41" s="61"/>
      <c r="G41" s="19"/>
      <c r="K41" s="18"/>
      <c r="L41" s="18"/>
      <c r="M41" s="18"/>
      <c r="N41" s="18"/>
      <c r="O41" s="18"/>
      <c r="P41" s="19"/>
      <c r="Q41" s="28"/>
      <c r="R41" s="19"/>
    </row>
    <row r="42" spans="1:18" x14ac:dyDescent="0.3">
      <c r="A42" s="50"/>
      <c r="B42" s="2"/>
      <c r="C42" s="19"/>
      <c r="E42" s="62"/>
      <c r="F42" s="61"/>
      <c r="K42" s="18"/>
      <c r="L42" s="18"/>
      <c r="M42" s="18"/>
      <c r="N42" s="18"/>
      <c r="O42" s="18"/>
      <c r="P42" s="19"/>
      <c r="Q42" s="28"/>
      <c r="R42" s="19"/>
    </row>
    <row r="43" spans="1:18" ht="18" x14ac:dyDescent="0.35">
      <c r="A43" s="50"/>
      <c r="B43" s="56" t="s">
        <v>9</v>
      </c>
      <c r="F43" s="51"/>
      <c r="K43" s="18"/>
      <c r="L43" s="18"/>
      <c r="M43" s="18"/>
      <c r="N43" s="18"/>
      <c r="O43" s="18"/>
      <c r="P43" s="28"/>
      <c r="Q43" s="28"/>
      <c r="R43" s="19"/>
    </row>
    <row r="44" spans="1:18" x14ac:dyDescent="0.3">
      <c r="A44" s="50"/>
      <c r="F44" s="61"/>
      <c r="K44" s="18"/>
      <c r="L44" s="18"/>
      <c r="M44" s="18"/>
      <c r="N44" s="18"/>
      <c r="O44" s="18"/>
      <c r="P44" s="28"/>
      <c r="Q44" s="28"/>
      <c r="R44" s="19"/>
    </row>
    <row r="45" spans="1:18" ht="15" thickBot="1" x14ac:dyDescent="0.35">
      <c r="A45" s="57"/>
      <c r="B45" s="58"/>
      <c r="C45" s="58"/>
      <c r="D45" s="58"/>
      <c r="E45" s="58"/>
      <c r="F45" s="59"/>
      <c r="K45" s="18"/>
      <c r="L45" s="18"/>
      <c r="M45" s="18"/>
      <c r="N45" s="18"/>
      <c r="O45" s="18"/>
      <c r="P45" s="28"/>
      <c r="Q45" s="28"/>
      <c r="R45" s="19"/>
    </row>
    <row r="46" spans="1:18" x14ac:dyDescent="0.3">
      <c r="K46" s="18"/>
      <c r="L46" s="18"/>
      <c r="M46" s="18"/>
      <c r="N46" s="18"/>
      <c r="O46" s="18"/>
      <c r="P46" s="28"/>
      <c r="Q46" s="28"/>
      <c r="R46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5DB4D-8633-4530-B084-D71BF9A18DD8}">
  <dimension ref="A1:T46"/>
  <sheetViews>
    <sheetView workbookViewId="0">
      <selection activeCell="B16" sqref="B16:L16"/>
    </sheetView>
  </sheetViews>
  <sheetFormatPr defaultRowHeight="14.4" x14ac:dyDescent="0.3"/>
  <sheetData>
    <row r="1" spans="1:20" x14ac:dyDescent="0.3">
      <c r="A1" s="85" t="s">
        <v>38</v>
      </c>
      <c r="B1" s="85"/>
      <c r="F1" s="1" t="s">
        <v>19</v>
      </c>
      <c r="I1" s="1" t="s">
        <v>20</v>
      </c>
      <c r="L1" s="1" t="s">
        <v>20</v>
      </c>
      <c r="O1" s="1" t="s">
        <v>20</v>
      </c>
    </row>
    <row r="2" spans="1:20" x14ac:dyDescent="0.3">
      <c r="A2" s="2"/>
      <c r="B2" s="2" t="s">
        <v>21</v>
      </c>
      <c r="C2" s="3" t="s">
        <v>6</v>
      </c>
      <c r="D2" s="4"/>
      <c r="E2" s="3" t="s">
        <v>13</v>
      </c>
      <c r="F2" s="5">
        <v>0.05</v>
      </c>
      <c r="G2" s="6"/>
      <c r="H2" s="7" t="s">
        <v>13</v>
      </c>
      <c r="I2" s="8">
        <v>0.5</v>
      </c>
      <c r="J2" s="9"/>
      <c r="K2" s="10" t="s">
        <v>13</v>
      </c>
      <c r="L2" s="11">
        <v>5</v>
      </c>
      <c r="M2" s="12"/>
      <c r="N2" s="13" t="s">
        <v>13</v>
      </c>
      <c r="O2" s="14">
        <v>50</v>
      </c>
      <c r="P2" s="15"/>
      <c r="Q2" s="16" t="s">
        <v>13</v>
      </c>
      <c r="R2" s="2"/>
      <c r="T2" s="29"/>
    </row>
    <row r="3" spans="1:20" x14ac:dyDescent="0.3">
      <c r="A3" s="17"/>
      <c r="B3" s="18" t="s">
        <v>22</v>
      </c>
      <c r="C3" s="19">
        <v>16.2</v>
      </c>
      <c r="D3" s="19">
        <v>16.2</v>
      </c>
      <c r="E3" s="20">
        <f>AVERAGE($C3:$D3)</f>
        <v>16.2</v>
      </c>
      <c r="F3" s="19">
        <v>16</v>
      </c>
      <c r="G3" s="19">
        <v>16.3</v>
      </c>
      <c r="H3" s="21">
        <f ca="1">AVERAGE($F3:$M3)</f>
        <v>16.399999999999999</v>
      </c>
      <c r="I3" s="19">
        <v>16</v>
      </c>
      <c r="J3" s="19">
        <v>16.5</v>
      </c>
      <c r="K3" s="22">
        <f t="shared" ref="K3:K12" si="0">AVERAGE($I3:$J3)</f>
        <v>16.25</v>
      </c>
      <c r="L3" s="19">
        <v>16.5</v>
      </c>
      <c r="M3" s="19">
        <v>16.399999999999999</v>
      </c>
      <c r="N3" s="23">
        <f>AVERAGE($L3:$M3)</f>
        <v>16.45</v>
      </c>
      <c r="O3" s="19">
        <v>16.100000000000001</v>
      </c>
      <c r="P3" s="19">
        <v>16.399999999999999</v>
      </c>
      <c r="Q3" s="24">
        <f>AVERAGE($O3:$P3)</f>
        <v>16.25</v>
      </c>
      <c r="R3" s="19"/>
      <c r="S3" s="19"/>
      <c r="T3" s="19"/>
    </row>
    <row r="4" spans="1:20" x14ac:dyDescent="0.3">
      <c r="A4" s="17"/>
      <c r="B4" s="18" t="s">
        <v>23</v>
      </c>
      <c r="C4" s="19">
        <v>16.399999999999999</v>
      </c>
      <c r="D4" s="19">
        <v>16.100000000000001</v>
      </c>
      <c r="E4" s="20">
        <f t="shared" ref="E4:E7" si="1">AVERAGE($C4:$D4)</f>
        <v>16.25</v>
      </c>
      <c r="F4" s="19">
        <v>16.7</v>
      </c>
      <c r="G4" s="19">
        <v>16</v>
      </c>
      <c r="H4" s="21">
        <f ca="1">AVERAGE($F4:$M4)</f>
        <v>16.3</v>
      </c>
      <c r="I4" s="19">
        <v>16.100000000000001</v>
      </c>
      <c r="J4" s="19">
        <v>16.5</v>
      </c>
      <c r="K4" s="22">
        <f t="shared" si="0"/>
        <v>16.3</v>
      </c>
      <c r="L4" s="19">
        <v>16</v>
      </c>
      <c r="M4" s="19">
        <v>16.3</v>
      </c>
      <c r="N4" s="23">
        <f>AVERAGE($L4:$M4)</f>
        <v>16.149999999999999</v>
      </c>
      <c r="O4" s="19">
        <v>16.3</v>
      </c>
      <c r="P4" s="19">
        <v>15.9</v>
      </c>
      <c r="Q4" s="24">
        <f t="shared" ref="Q4:Q12" si="2">AVERAGE($O4:$P4)</f>
        <v>16.100000000000001</v>
      </c>
      <c r="R4" s="19"/>
      <c r="S4" s="19"/>
      <c r="T4" s="19"/>
    </row>
    <row r="5" spans="1:20" x14ac:dyDescent="0.3">
      <c r="A5" s="17"/>
      <c r="B5" s="18" t="s">
        <v>24</v>
      </c>
      <c r="C5" s="19">
        <v>18</v>
      </c>
      <c r="D5" s="19">
        <v>18</v>
      </c>
      <c r="E5" s="20">
        <f t="shared" si="1"/>
        <v>18</v>
      </c>
      <c r="F5" s="19">
        <v>17.899999999999999</v>
      </c>
      <c r="G5" s="19">
        <v>18.100000000000001</v>
      </c>
      <c r="H5" s="21">
        <f ca="1">AVERAGE($F5:$M5)</f>
        <v>18.100000000000001</v>
      </c>
      <c r="I5" s="19">
        <v>17.7</v>
      </c>
      <c r="J5" s="19">
        <v>17.7</v>
      </c>
      <c r="K5" s="22">
        <f t="shared" si="0"/>
        <v>17.7</v>
      </c>
      <c r="L5" s="19">
        <v>18</v>
      </c>
      <c r="M5" s="19">
        <v>18.100000000000001</v>
      </c>
      <c r="N5" s="23">
        <f>AVERAGE($L5:$M5)</f>
        <v>18.05</v>
      </c>
      <c r="O5" s="19">
        <v>17.8</v>
      </c>
      <c r="P5" s="19">
        <v>17.3</v>
      </c>
      <c r="Q5" s="24">
        <f t="shared" si="2"/>
        <v>17.55</v>
      </c>
      <c r="R5" s="19"/>
      <c r="S5" s="19"/>
      <c r="T5" s="19"/>
    </row>
    <row r="6" spans="1:20" x14ac:dyDescent="0.3">
      <c r="A6" s="17"/>
      <c r="B6" s="18" t="s">
        <v>25</v>
      </c>
      <c r="C6" s="19">
        <v>17.8</v>
      </c>
      <c r="D6" s="19">
        <v>18</v>
      </c>
      <c r="E6" s="20">
        <f t="shared" si="1"/>
        <v>17.899999999999999</v>
      </c>
      <c r="F6" s="19">
        <v>18.600000000000001</v>
      </c>
      <c r="G6" s="19">
        <v>18.3</v>
      </c>
      <c r="H6" s="21">
        <f ca="1">AVERAGE($F6:$M6)</f>
        <v>18</v>
      </c>
      <c r="I6" s="19">
        <v>18.8</v>
      </c>
      <c r="J6" s="19">
        <v>20.5</v>
      </c>
      <c r="K6" s="22">
        <f t="shared" si="0"/>
        <v>19.649999999999999</v>
      </c>
      <c r="L6" s="19">
        <v>18.3</v>
      </c>
      <c r="M6" s="19">
        <v>18</v>
      </c>
      <c r="N6" s="23">
        <f>AVERAGE($L6:$M6)</f>
        <v>18.149999999999999</v>
      </c>
      <c r="O6" s="19">
        <v>17.399999999999999</v>
      </c>
      <c r="P6" s="19">
        <v>17.399999999999999</v>
      </c>
      <c r="Q6" s="24">
        <f t="shared" si="2"/>
        <v>17.399999999999999</v>
      </c>
      <c r="R6" s="19"/>
      <c r="S6" s="19"/>
      <c r="T6" s="19"/>
    </row>
    <row r="7" spans="1:20" x14ac:dyDescent="0.3">
      <c r="A7" s="17"/>
      <c r="B7" s="18" t="s">
        <v>26</v>
      </c>
      <c r="C7" s="19">
        <v>17.5</v>
      </c>
      <c r="D7" s="19">
        <v>17</v>
      </c>
      <c r="E7" s="20">
        <f t="shared" si="1"/>
        <v>17.25</v>
      </c>
      <c r="F7" s="19">
        <v>17</v>
      </c>
      <c r="G7" s="19">
        <v>17.100000000000001</v>
      </c>
      <c r="H7" s="21">
        <f ca="1">AVERAGE($F7:$M7)</f>
        <v>17.399999999999999</v>
      </c>
      <c r="I7" s="19">
        <v>16.5</v>
      </c>
      <c r="J7" s="19">
        <v>16.7</v>
      </c>
      <c r="K7" s="22">
        <f t="shared" si="0"/>
        <v>16.600000000000001</v>
      </c>
      <c r="L7" s="19">
        <v>18.399999999999999</v>
      </c>
      <c r="M7" s="19">
        <v>18.3</v>
      </c>
      <c r="N7" s="23">
        <f>AVERAGE($L7:$M7)</f>
        <v>18.350000000000001</v>
      </c>
      <c r="O7" s="19">
        <v>16.8</v>
      </c>
      <c r="P7" s="19">
        <v>16.5</v>
      </c>
      <c r="Q7" s="24">
        <f t="shared" si="2"/>
        <v>16.649999999999999</v>
      </c>
      <c r="R7" s="19"/>
      <c r="S7" s="19"/>
      <c r="T7" s="19"/>
    </row>
    <row r="8" spans="1:20" x14ac:dyDescent="0.3">
      <c r="A8" s="17"/>
      <c r="B8" s="18" t="s">
        <v>27</v>
      </c>
      <c r="C8" s="19">
        <v>15</v>
      </c>
      <c r="D8" s="19">
        <v>15.9</v>
      </c>
      <c r="E8" s="20">
        <f>AVERAGE($C8:$D8)</f>
        <v>15.45</v>
      </c>
      <c r="F8" s="19">
        <v>14.6</v>
      </c>
      <c r="G8" s="19">
        <v>14.6</v>
      </c>
      <c r="H8" s="21">
        <f>AVERAGE($F8:$G8)</f>
        <v>14.6</v>
      </c>
      <c r="I8" s="19">
        <v>14.7</v>
      </c>
      <c r="J8" s="19">
        <v>15</v>
      </c>
      <c r="K8" s="22">
        <f t="shared" si="0"/>
        <v>14.85</v>
      </c>
      <c r="L8" s="19">
        <v>12.7</v>
      </c>
      <c r="M8" s="19">
        <v>12.7</v>
      </c>
      <c r="N8" s="23">
        <f t="shared" ref="N8:N12" si="3">AVERAGE($L8:$M8)</f>
        <v>12.7</v>
      </c>
      <c r="O8" s="19">
        <v>13</v>
      </c>
      <c r="P8" s="19">
        <v>12.6</v>
      </c>
      <c r="Q8" s="24">
        <f t="shared" si="2"/>
        <v>12.8</v>
      </c>
      <c r="R8" s="19"/>
      <c r="S8" s="19"/>
      <c r="T8" s="19"/>
    </row>
    <row r="9" spans="1:20" x14ac:dyDescent="0.3">
      <c r="A9" s="17"/>
      <c r="B9" s="18" t="s">
        <v>28</v>
      </c>
      <c r="C9" s="19">
        <v>17.399999999999999</v>
      </c>
      <c r="D9" s="19">
        <v>17.3</v>
      </c>
      <c r="E9" s="20">
        <f>AVERAGE($C9:$D9)</f>
        <v>17.350000000000001</v>
      </c>
      <c r="F9" s="19">
        <v>19</v>
      </c>
      <c r="G9" s="19">
        <v>17.100000000000001</v>
      </c>
      <c r="H9" s="21">
        <f t="shared" ref="H9:H12" si="4">AVERAGE($F9:$G9)</f>
        <v>18.05</v>
      </c>
      <c r="I9" s="19">
        <v>15.6</v>
      </c>
      <c r="J9" s="19">
        <v>17.5</v>
      </c>
      <c r="K9" s="22">
        <f t="shared" si="0"/>
        <v>16.55</v>
      </c>
      <c r="L9" s="19">
        <v>14.4</v>
      </c>
      <c r="M9" s="19">
        <v>16.600000000000001</v>
      </c>
      <c r="N9" s="23">
        <f t="shared" si="3"/>
        <v>15.5</v>
      </c>
      <c r="O9" s="19">
        <v>14.6</v>
      </c>
      <c r="P9" s="19">
        <v>14.1</v>
      </c>
      <c r="Q9" s="24">
        <f t="shared" si="2"/>
        <v>14.35</v>
      </c>
      <c r="R9" s="19"/>
      <c r="S9" s="19"/>
      <c r="T9" s="19"/>
    </row>
    <row r="10" spans="1:20" x14ac:dyDescent="0.3">
      <c r="B10" s="18" t="s">
        <v>29</v>
      </c>
      <c r="C10" s="19">
        <v>17</v>
      </c>
      <c r="D10" s="19">
        <v>16.3</v>
      </c>
      <c r="E10" s="20">
        <f>AVERAGE($C10:$D10)</f>
        <v>16.649999999999999</v>
      </c>
      <c r="F10" s="19">
        <v>16.3</v>
      </c>
      <c r="G10" s="19">
        <v>16.2</v>
      </c>
      <c r="H10" s="21">
        <f t="shared" si="4"/>
        <v>16.25</v>
      </c>
      <c r="I10" s="19">
        <v>16.600000000000001</v>
      </c>
      <c r="J10" s="19">
        <v>16</v>
      </c>
      <c r="K10" s="22">
        <f t="shared" si="0"/>
        <v>16.3</v>
      </c>
      <c r="L10" s="19">
        <v>15.4</v>
      </c>
      <c r="M10" s="19">
        <v>16</v>
      </c>
      <c r="N10" s="23">
        <f t="shared" si="3"/>
        <v>15.7</v>
      </c>
      <c r="O10" s="19">
        <v>14</v>
      </c>
      <c r="P10" s="19">
        <v>13.2</v>
      </c>
      <c r="Q10" s="24">
        <f t="shared" si="2"/>
        <v>13.6</v>
      </c>
      <c r="R10" s="19"/>
      <c r="S10" s="19"/>
      <c r="T10" s="19"/>
    </row>
    <row r="11" spans="1:20" x14ac:dyDescent="0.3">
      <c r="B11" s="18" t="s">
        <v>30</v>
      </c>
      <c r="C11" s="19">
        <v>17.899999999999999</v>
      </c>
      <c r="D11" s="19">
        <v>17.399999999999999</v>
      </c>
      <c r="E11" s="20">
        <f>AVERAGE($C11:$D11)</f>
        <v>17.649999999999999</v>
      </c>
      <c r="F11" s="19">
        <v>16.399999999999999</v>
      </c>
      <c r="G11" s="19">
        <v>15.8</v>
      </c>
      <c r="H11" s="21">
        <f t="shared" si="4"/>
        <v>16.100000000000001</v>
      </c>
      <c r="I11" s="19">
        <v>15.8</v>
      </c>
      <c r="J11" s="19">
        <v>16.600000000000001</v>
      </c>
      <c r="K11" s="22">
        <f t="shared" si="0"/>
        <v>16.200000000000003</v>
      </c>
      <c r="L11" s="19">
        <v>16.100000000000001</v>
      </c>
      <c r="M11" s="19">
        <v>16.100000000000001</v>
      </c>
      <c r="N11" s="23">
        <f t="shared" si="3"/>
        <v>16.100000000000001</v>
      </c>
      <c r="O11" s="19">
        <v>14.8</v>
      </c>
      <c r="P11" s="19">
        <v>13.9</v>
      </c>
      <c r="Q11" s="24">
        <f t="shared" si="2"/>
        <v>14.350000000000001</v>
      </c>
      <c r="R11" s="19"/>
      <c r="S11" s="19"/>
      <c r="T11" s="19"/>
    </row>
    <row r="12" spans="1:20" x14ac:dyDescent="0.3">
      <c r="B12" s="18" t="s">
        <v>31</v>
      </c>
      <c r="C12" s="19">
        <v>14.1</v>
      </c>
      <c r="D12" s="19">
        <v>13.9</v>
      </c>
      <c r="E12" s="20">
        <f>AVERAGE($C12:$D12)</f>
        <v>14</v>
      </c>
      <c r="F12" s="19">
        <v>13.7</v>
      </c>
      <c r="G12" s="19">
        <v>13.8</v>
      </c>
      <c r="H12" s="21">
        <f t="shared" si="4"/>
        <v>13.75</v>
      </c>
      <c r="I12" s="19">
        <v>13.8</v>
      </c>
      <c r="J12" s="19">
        <v>13.4</v>
      </c>
      <c r="K12" s="22">
        <f t="shared" si="0"/>
        <v>13.600000000000001</v>
      </c>
      <c r="L12" s="19">
        <v>13.4</v>
      </c>
      <c r="M12" s="19">
        <v>13.1</v>
      </c>
      <c r="N12" s="23">
        <f t="shared" si="3"/>
        <v>13.25</v>
      </c>
      <c r="O12" s="19">
        <v>12.6</v>
      </c>
      <c r="P12" s="19">
        <v>12.7</v>
      </c>
      <c r="Q12" s="24">
        <f t="shared" si="2"/>
        <v>12.649999999999999</v>
      </c>
      <c r="R12" s="19"/>
      <c r="S12" s="19"/>
      <c r="T12" s="19"/>
    </row>
    <row r="16" spans="1:20" x14ac:dyDescent="0.3">
      <c r="B16" s="2" t="s">
        <v>21</v>
      </c>
      <c r="C16" s="18" t="s">
        <v>22</v>
      </c>
      <c r="D16" s="18" t="s">
        <v>23</v>
      </c>
      <c r="E16" s="18" t="s">
        <v>24</v>
      </c>
      <c r="F16" s="18" t="s">
        <v>25</v>
      </c>
      <c r="G16" s="18" t="s">
        <v>26</v>
      </c>
      <c r="H16" s="18" t="s">
        <v>27</v>
      </c>
      <c r="I16" s="18" t="s">
        <v>28</v>
      </c>
      <c r="J16" s="18" t="s">
        <v>29</v>
      </c>
      <c r="K16" s="18" t="s">
        <v>30</v>
      </c>
      <c r="L16" s="18" t="s">
        <v>31</v>
      </c>
    </row>
    <row r="17" spans="1:20" x14ac:dyDescent="0.3">
      <c r="B17" s="2" t="s">
        <v>6</v>
      </c>
      <c r="C17" s="25">
        <f>AVERAGE($E3)</f>
        <v>16.2</v>
      </c>
      <c r="D17" s="25">
        <f>AVERAGE($E4)</f>
        <v>16.25</v>
      </c>
      <c r="E17" s="25">
        <f>AVERAGE($E5)</f>
        <v>18</v>
      </c>
      <c r="F17" s="25">
        <f>AVERAGE($E6)</f>
        <v>17.899999999999999</v>
      </c>
      <c r="G17" s="25">
        <f>AVERAGE($E7)</f>
        <v>17.25</v>
      </c>
      <c r="H17" s="25">
        <f>AVERAGE($E8)</f>
        <v>15.45</v>
      </c>
      <c r="I17" s="25">
        <f>AVERAGE($E9)</f>
        <v>17.350000000000001</v>
      </c>
      <c r="J17" s="25">
        <f>AVERAGE($E10)</f>
        <v>16.649999999999999</v>
      </c>
      <c r="K17" s="25">
        <f>AVERAGE($E11)</f>
        <v>17.649999999999999</v>
      </c>
      <c r="L17" s="25">
        <f>AVERAGE($E12)</f>
        <v>14</v>
      </c>
    </row>
    <row r="18" spans="1:20" x14ac:dyDescent="0.3">
      <c r="B18" s="2">
        <v>0.05</v>
      </c>
      <c r="C18" s="21">
        <f>AVERAGE($F3:$G3)</f>
        <v>16.149999999999999</v>
      </c>
      <c r="D18" s="21">
        <f ca="1">AVERAGE($H4)</f>
        <v>15.1</v>
      </c>
      <c r="E18" s="21">
        <f>AVERAGE($F5:$G5)</f>
        <v>18</v>
      </c>
      <c r="F18" s="21">
        <f>AVERAGE($F6:$G6)</f>
        <v>18.450000000000003</v>
      </c>
      <c r="G18" s="21">
        <f>AVERAGE($F7:$G7)</f>
        <v>17.05</v>
      </c>
      <c r="H18" s="21">
        <f>AVERAGE($F8:$G8)</f>
        <v>14.6</v>
      </c>
      <c r="I18" s="21">
        <f>AVERAGE($H9)</f>
        <v>18.05</v>
      </c>
      <c r="J18" s="21">
        <f>AVERAGE($H10)</f>
        <v>16.25</v>
      </c>
      <c r="K18" s="21">
        <f>AVERAGE($H11)</f>
        <v>16.100000000000001</v>
      </c>
      <c r="L18" s="21">
        <f>AVERAGE($H12)</f>
        <v>13.75</v>
      </c>
    </row>
    <row r="19" spans="1:20" x14ac:dyDescent="0.3">
      <c r="B19" s="2">
        <v>0.5</v>
      </c>
      <c r="C19" s="22">
        <f>AVERAGE($I3:$J3)</f>
        <v>16.25</v>
      </c>
      <c r="D19" s="22">
        <f>AVERAGE($I4:$J4)</f>
        <v>16.3</v>
      </c>
      <c r="E19" s="22">
        <f>AVERAGE($I5:$J5)</f>
        <v>17.7</v>
      </c>
      <c r="F19" s="22">
        <f>AVERAGE($I6:$J6)</f>
        <v>19.649999999999999</v>
      </c>
      <c r="G19" s="22">
        <f>AVERAGE($I7:$J7)</f>
        <v>16.600000000000001</v>
      </c>
      <c r="H19" s="22">
        <f>AVERAGE($I8:$J8)</f>
        <v>14.85</v>
      </c>
      <c r="I19" s="22">
        <f>AVERAGE($K9)</f>
        <v>16.55</v>
      </c>
      <c r="J19" s="22">
        <f>K10</f>
        <v>16.3</v>
      </c>
      <c r="K19" s="22">
        <f>K11</f>
        <v>16.200000000000003</v>
      </c>
      <c r="L19" s="22">
        <f>K12</f>
        <v>13.600000000000001</v>
      </c>
    </row>
    <row r="20" spans="1:20" x14ac:dyDescent="0.3">
      <c r="B20" s="2">
        <v>5</v>
      </c>
      <c r="C20" s="23">
        <f>AVERAGE($L3:$M3)</f>
        <v>16.45</v>
      </c>
      <c r="D20" s="23">
        <f>AVERAGE($L4:$M4)</f>
        <v>16.149999999999999</v>
      </c>
      <c r="E20" s="23">
        <f>AVERAGE($L5:$M5)</f>
        <v>18.05</v>
      </c>
      <c r="F20" s="23">
        <f>AVERAGE($L6:$M6)</f>
        <v>18.149999999999999</v>
      </c>
      <c r="G20" s="23">
        <f>AVERAGE($L7:$M7)</f>
        <v>18.350000000000001</v>
      </c>
      <c r="H20" s="23">
        <f>AVERAGE($M8:$M8)</f>
        <v>12.7</v>
      </c>
      <c r="I20" s="23">
        <f>AVERAGE($N9)</f>
        <v>15.5</v>
      </c>
      <c r="J20" s="23">
        <f>N10</f>
        <v>15.7</v>
      </c>
      <c r="K20" s="23">
        <f>N11</f>
        <v>16.100000000000001</v>
      </c>
      <c r="L20" s="23">
        <f>N12</f>
        <v>13.25</v>
      </c>
    </row>
    <row r="21" spans="1:20" x14ac:dyDescent="0.3">
      <c r="B21" s="2">
        <v>50</v>
      </c>
      <c r="C21" s="24">
        <f>AVERAGE($O3:$P3)</f>
        <v>16.25</v>
      </c>
      <c r="D21" s="24">
        <f>AVERAGE($O4:$P4)</f>
        <v>16.100000000000001</v>
      </c>
      <c r="E21" s="24">
        <f>AVERAGE($O5:$P5)</f>
        <v>17.55</v>
      </c>
      <c r="F21" s="24">
        <f>AVERAGE($O6:$P6)</f>
        <v>17.399999999999999</v>
      </c>
      <c r="G21" s="24">
        <f>AVERAGE($O7:$P7)</f>
        <v>16.649999999999999</v>
      </c>
      <c r="H21" s="32">
        <f>AVERAGE(Q8)</f>
        <v>12.8</v>
      </c>
      <c r="I21" s="24">
        <f>Q9</f>
        <v>14.35</v>
      </c>
      <c r="J21" s="24">
        <f>Q10</f>
        <v>13.6</v>
      </c>
      <c r="K21" s="24">
        <f>Q11</f>
        <v>14.350000000000001</v>
      </c>
      <c r="L21" s="24">
        <f>Q12</f>
        <v>12.649999999999999</v>
      </c>
    </row>
    <row r="24" spans="1:20" x14ac:dyDescent="0.3">
      <c r="A24" s="27" t="s">
        <v>14</v>
      </c>
    </row>
    <row r="25" spans="1:20" x14ac:dyDescent="0.3">
      <c r="A25" t="s">
        <v>16</v>
      </c>
      <c r="B25">
        <v>100</v>
      </c>
    </row>
    <row r="26" spans="1:20" x14ac:dyDescent="0.3">
      <c r="A26" t="s">
        <v>3</v>
      </c>
      <c r="B26" t="s">
        <v>4</v>
      </c>
    </row>
    <row r="28" spans="1:20" x14ac:dyDescent="0.3">
      <c r="B28" s="2" t="s">
        <v>21</v>
      </c>
      <c r="C28" s="18" t="s">
        <v>22</v>
      </c>
      <c r="D28" s="18" t="s">
        <v>23</v>
      </c>
      <c r="E28" s="18" t="s">
        <v>24</v>
      </c>
      <c r="F28" s="18" t="s">
        <v>25</v>
      </c>
      <c r="G28" s="18" t="s">
        <v>26</v>
      </c>
      <c r="H28" s="18" t="s">
        <v>27</v>
      </c>
      <c r="I28" s="18" t="s">
        <v>28</v>
      </c>
      <c r="J28" s="18" t="s">
        <v>29</v>
      </c>
      <c r="K28" s="18" t="s">
        <v>30</v>
      </c>
      <c r="L28" s="18" t="s">
        <v>31</v>
      </c>
      <c r="N28" s="2"/>
      <c r="O28" s="18"/>
      <c r="P28" s="18"/>
      <c r="Q28" s="18"/>
      <c r="R28" s="18"/>
      <c r="S28" s="18"/>
    </row>
    <row r="29" spans="1:20" x14ac:dyDescent="0.3">
      <c r="B29" s="33" t="s">
        <v>6</v>
      </c>
      <c r="C29" s="34">
        <v>100</v>
      </c>
      <c r="D29" s="34">
        <v>100</v>
      </c>
      <c r="E29" s="34">
        <v>100</v>
      </c>
      <c r="F29" s="34">
        <v>100</v>
      </c>
      <c r="G29" s="34">
        <v>100</v>
      </c>
      <c r="H29" s="34">
        <v>100</v>
      </c>
      <c r="I29" s="34">
        <v>100</v>
      </c>
      <c r="J29" s="34">
        <v>100</v>
      </c>
      <c r="K29" s="34">
        <v>100</v>
      </c>
      <c r="L29" s="34">
        <v>100</v>
      </c>
      <c r="N29" s="34"/>
      <c r="O29" s="18"/>
      <c r="Q29" s="40"/>
      <c r="R29" s="18"/>
      <c r="S29" s="18"/>
      <c r="T29" s="18"/>
    </row>
    <row r="30" spans="1:20" x14ac:dyDescent="0.3">
      <c r="B30" s="33">
        <v>0.05</v>
      </c>
      <c r="C30" s="35">
        <f>$C18*$B$25/C$17</f>
        <v>99.691358024691354</v>
      </c>
      <c r="D30" s="35">
        <f ca="1">D18*$B$25/D$17</f>
        <v>96.178343949044589</v>
      </c>
      <c r="E30" s="35">
        <f t="shared" ref="E30:L30" si="5">E18*$B$25/E$17</f>
        <v>100</v>
      </c>
      <c r="F30" s="35">
        <f t="shared" si="5"/>
        <v>103.07262569832405</v>
      </c>
      <c r="G30" s="35">
        <f>G18*$B$25/G$17</f>
        <v>98.840579710144922</v>
      </c>
      <c r="H30" s="35">
        <f t="shared" si="5"/>
        <v>94.498381877022652</v>
      </c>
      <c r="I30" s="35">
        <f t="shared" si="5"/>
        <v>104.03458213256484</v>
      </c>
      <c r="J30" s="35">
        <f>J18*$B$25/J$17</f>
        <v>97.597597597597613</v>
      </c>
      <c r="K30" s="35">
        <f>K18*$B$25/K$17</f>
        <v>91.218130311614757</v>
      </c>
      <c r="L30" s="35">
        <f t="shared" si="5"/>
        <v>98.214285714285708</v>
      </c>
      <c r="N30" s="35"/>
      <c r="O30" s="28"/>
      <c r="Q30" s="40"/>
    </row>
    <row r="31" spans="1:20" x14ac:dyDescent="0.3">
      <c r="B31" s="33">
        <v>0.5</v>
      </c>
      <c r="C31" s="35">
        <f t="shared" ref="C31:C33" si="6">$C19*$B$25/C$17</f>
        <v>100.30864197530865</v>
      </c>
      <c r="D31" s="35">
        <f t="shared" ref="D31:L33" si="7">D19*$B$25/D$17</f>
        <v>100.30769230769231</v>
      </c>
      <c r="E31" s="35">
        <f t="shared" si="7"/>
        <v>98.333333333333329</v>
      </c>
      <c r="F31" s="35">
        <f t="shared" si="7"/>
        <v>109.77653631284916</v>
      </c>
      <c r="G31" s="35">
        <f t="shared" si="7"/>
        <v>96.23188405797103</v>
      </c>
      <c r="H31" s="35">
        <f t="shared" si="7"/>
        <v>96.116504854368941</v>
      </c>
      <c r="I31" s="35">
        <f t="shared" si="7"/>
        <v>95.389048991354457</v>
      </c>
      <c r="J31" s="35">
        <f t="shared" si="7"/>
        <v>97.897897897897906</v>
      </c>
      <c r="K31" s="35">
        <f t="shared" si="7"/>
        <v>91.784702549575087</v>
      </c>
      <c r="L31" s="35">
        <f t="shared" si="7"/>
        <v>97.142857142857153</v>
      </c>
      <c r="N31" s="35"/>
      <c r="O31" s="28"/>
      <c r="Q31" s="40"/>
    </row>
    <row r="32" spans="1:20" x14ac:dyDescent="0.3">
      <c r="B32" s="33">
        <v>5</v>
      </c>
      <c r="C32" s="35">
        <f t="shared" si="6"/>
        <v>101.54320987654322</v>
      </c>
      <c r="D32" s="35">
        <f t="shared" si="7"/>
        <v>99.384615384615373</v>
      </c>
      <c r="E32" s="35">
        <f t="shared" si="7"/>
        <v>100.27777777777777</v>
      </c>
      <c r="F32" s="35">
        <f t="shared" si="7"/>
        <v>101.39664804469274</v>
      </c>
      <c r="G32" s="35">
        <f t="shared" si="7"/>
        <v>106.37681159420291</v>
      </c>
      <c r="H32" s="35">
        <f t="shared" si="7"/>
        <v>82.200647249190936</v>
      </c>
      <c r="I32" s="35">
        <f t="shared" si="7"/>
        <v>89.337175792507196</v>
      </c>
      <c r="J32" s="35">
        <f t="shared" si="7"/>
        <v>94.294294294294303</v>
      </c>
      <c r="K32" s="35">
        <f>K20*$B$25/K$17</f>
        <v>91.218130311614757</v>
      </c>
      <c r="L32" s="35">
        <f t="shared" si="7"/>
        <v>94.642857142857139</v>
      </c>
      <c r="N32" s="35"/>
      <c r="O32" s="28"/>
      <c r="Q32" s="40"/>
    </row>
    <row r="33" spans="1:18" x14ac:dyDescent="0.3">
      <c r="B33" s="33">
        <v>50</v>
      </c>
      <c r="C33" s="35">
        <f t="shared" si="6"/>
        <v>100.30864197530865</v>
      </c>
      <c r="D33" s="35">
        <f t="shared" si="7"/>
        <v>99.076923076923094</v>
      </c>
      <c r="E33" s="35">
        <f t="shared" si="7"/>
        <v>97.5</v>
      </c>
      <c r="F33" s="35">
        <f t="shared" si="7"/>
        <v>97.206703910614522</v>
      </c>
      <c r="G33" s="35">
        <f>G21*$B$25/G$17</f>
        <v>96.521739130434767</v>
      </c>
      <c r="H33" s="35">
        <f t="shared" si="7"/>
        <v>82.84789644012946</v>
      </c>
      <c r="I33" s="35">
        <f t="shared" si="7"/>
        <v>82.708933717579242</v>
      </c>
      <c r="J33" s="35">
        <f t="shared" si="7"/>
        <v>81.681681681681695</v>
      </c>
      <c r="K33" s="35">
        <f t="shared" si="7"/>
        <v>81.303116147308799</v>
      </c>
      <c r="L33" s="35">
        <f>L21*$B$25/L$17</f>
        <v>90.357142857142847</v>
      </c>
      <c r="N33" s="35"/>
      <c r="O33" s="28"/>
      <c r="Q33" s="40"/>
    </row>
    <row r="34" spans="1:18" ht="15" thickBot="1" x14ac:dyDescent="0.35"/>
    <row r="35" spans="1:18" x14ac:dyDescent="0.3">
      <c r="A35" s="47"/>
      <c r="B35" s="48"/>
      <c r="C35" s="48"/>
      <c r="D35" s="48"/>
      <c r="E35" s="48"/>
      <c r="F35" s="48"/>
      <c r="G35" s="49"/>
    </row>
    <row r="36" spans="1:18" x14ac:dyDescent="0.3">
      <c r="A36" s="50"/>
      <c r="C36" s="29" t="s">
        <v>12</v>
      </c>
      <c r="D36" s="29" t="s">
        <v>5</v>
      </c>
      <c r="E36" s="18"/>
      <c r="G36" s="51"/>
      <c r="K36" s="36"/>
      <c r="L36" s="37"/>
      <c r="M36" s="37"/>
      <c r="N36" s="37"/>
      <c r="O36" s="37"/>
      <c r="P36" s="2"/>
      <c r="Q36" s="2"/>
      <c r="R36" s="2"/>
    </row>
    <row r="37" spans="1:18" x14ac:dyDescent="0.3">
      <c r="A37" s="50"/>
      <c r="B37" s="2" t="s">
        <v>6</v>
      </c>
      <c r="C37" s="19">
        <f>AVERAGE(C29:H29)</f>
        <v>100</v>
      </c>
      <c r="D37" s="18">
        <f>STDEV(C29:O29)</f>
        <v>0</v>
      </c>
      <c r="G37" s="52"/>
      <c r="H37" s="30"/>
      <c r="I37" s="19"/>
      <c r="K37" s="41"/>
      <c r="L37" s="42"/>
      <c r="M37" s="42"/>
      <c r="N37" s="42"/>
      <c r="O37" s="42"/>
      <c r="P37" s="19"/>
      <c r="Q37" s="19"/>
      <c r="R37" s="19"/>
    </row>
    <row r="38" spans="1:18" x14ac:dyDescent="0.3">
      <c r="A38" s="50"/>
      <c r="B38" s="2" t="s">
        <v>7</v>
      </c>
      <c r="C38" s="19">
        <v>98.334588501529055</v>
      </c>
      <c r="D38" s="28">
        <v>3.81</v>
      </c>
      <c r="E38" s="53"/>
      <c r="F38" s="39"/>
      <c r="G38" s="52"/>
      <c r="H38" s="30"/>
      <c r="I38" s="19"/>
      <c r="L38" s="19"/>
      <c r="M38" s="19"/>
      <c r="N38" s="19"/>
      <c r="O38" s="19"/>
      <c r="P38" s="19"/>
      <c r="Q38" s="19"/>
      <c r="R38" s="19"/>
    </row>
    <row r="39" spans="1:18" x14ac:dyDescent="0.3">
      <c r="A39" s="54"/>
      <c r="B39" s="2" t="s">
        <v>8</v>
      </c>
      <c r="C39" s="19">
        <f>AVERAGE(C31:G31,H31:L31)</f>
        <v>98.328909942320792</v>
      </c>
      <c r="D39" s="28">
        <f>STDEV(C31:G31,H31:L31)</f>
        <v>4.7286040567100596</v>
      </c>
      <c r="E39" s="53"/>
      <c r="F39" s="39"/>
      <c r="G39" s="52"/>
      <c r="P39" s="19"/>
      <c r="Q39" s="19"/>
      <c r="R39" s="19"/>
    </row>
    <row r="40" spans="1:18" x14ac:dyDescent="0.3">
      <c r="A40" s="50"/>
      <c r="B40" s="2">
        <v>5</v>
      </c>
      <c r="C40" s="19">
        <f>AVERAGE(F32:L32,C32:E32)</f>
        <v>96.067216746829629</v>
      </c>
      <c r="D40" s="28">
        <f>STDEV(F32:L32,C32:E32)</f>
        <v>7.146653739024682</v>
      </c>
      <c r="E40" s="53"/>
      <c r="F40" s="39"/>
      <c r="G40" s="52"/>
      <c r="K40" s="43"/>
      <c r="L40" s="43"/>
      <c r="M40" s="43"/>
      <c r="N40" s="43"/>
      <c r="O40" s="43"/>
      <c r="P40" s="19"/>
      <c r="Q40" s="19"/>
      <c r="R40" s="19"/>
    </row>
    <row r="41" spans="1:18" x14ac:dyDescent="0.3">
      <c r="A41" s="54"/>
      <c r="B41" s="2">
        <v>50</v>
      </c>
      <c r="C41" s="19">
        <f>AVERAGE(C33:L33)</f>
        <v>90.951277893712316</v>
      </c>
      <c r="D41" s="28">
        <f>STDEV(C33:L33)</f>
        <v>8.024954069981213</v>
      </c>
      <c r="E41" s="55"/>
      <c r="F41" s="39"/>
      <c r="G41" s="52"/>
      <c r="P41" s="19"/>
      <c r="Q41" s="28"/>
      <c r="R41" s="19"/>
    </row>
    <row r="42" spans="1:18" x14ac:dyDescent="0.3">
      <c r="A42" s="50"/>
      <c r="B42" s="2"/>
      <c r="C42" s="19"/>
      <c r="E42" s="55"/>
      <c r="F42" s="39"/>
      <c r="G42" s="51"/>
      <c r="P42" s="19"/>
      <c r="Q42" s="28"/>
      <c r="R42" s="19"/>
    </row>
    <row r="43" spans="1:18" ht="18" x14ac:dyDescent="0.35">
      <c r="A43" s="50"/>
      <c r="B43" s="56" t="s">
        <v>9</v>
      </c>
      <c r="G43" s="51"/>
      <c r="P43" s="28"/>
      <c r="Q43" s="28"/>
      <c r="R43" s="19"/>
    </row>
    <row r="44" spans="1:18" x14ac:dyDescent="0.3">
      <c r="A44" s="50"/>
      <c r="F44" s="39"/>
      <c r="G44" s="51"/>
      <c r="P44" s="28"/>
      <c r="Q44" s="28"/>
      <c r="R44" s="19"/>
    </row>
    <row r="45" spans="1:18" ht="15" thickBot="1" x14ac:dyDescent="0.35">
      <c r="A45" s="57"/>
      <c r="B45" s="58"/>
      <c r="C45" s="58"/>
      <c r="D45" s="58"/>
      <c r="E45" s="58"/>
      <c r="F45" s="58"/>
      <c r="G45" s="59"/>
      <c r="P45" s="28"/>
      <c r="Q45" s="28"/>
      <c r="R45" s="19"/>
    </row>
    <row r="46" spans="1:18" x14ac:dyDescent="0.3">
      <c r="P46" s="28"/>
      <c r="Q46" s="28"/>
      <c r="R46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25791-0903-41F2-8C8D-BC874A3D5534}">
  <dimension ref="A1:X46"/>
  <sheetViews>
    <sheetView workbookViewId="0">
      <selection activeCell="B16" sqref="B16:L16"/>
    </sheetView>
  </sheetViews>
  <sheetFormatPr defaultRowHeight="14.4" x14ac:dyDescent="0.3"/>
  <cols>
    <col min="1" max="1" width="12.33203125" customWidth="1"/>
    <col min="2" max="2" width="12.88671875" customWidth="1"/>
    <col min="5" max="5" width="11.5546875" customWidth="1"/>
    <col min="7" max="7" width="9.21875" bestFit="1" customWidth="1"/>
  </cols>
  <sheetData>
    <row r="1" spans="1:20" x14ac:dyDescent="0.3">
      <c r="A1" s="85" t="s">
        <v>38</v>
      </c>
      <c r="B1" s="85"/>
      <c r="F1" s="1" t="s">
        <v>19</v>
      </c>
      <c r="I1" s="1" t="s">
        <v>20</v>
      </c>
      <c r="L1" s="1" t="s">
        <v>20</v>
      </c>
      <c r="O1" s="1" t="s">
        <v>20</v>
      </c>
    </row>
    <row r="2" spans="1:20" x14ac:dyDescent="0.3">
      <c r="A2" s="2"/>
      <c r="B2" s="2" t="s">
        <v>21</v>
      </c>
      <c r="C2" s="3" t="s">
        <v>6</v>
      </c>
      <c r="D2" s="4"/>
      <c r="E2" s="3" t="s">
        <v>13</v>
      </c>
      <c r="F2" s="5">
        <v>0.05</v>
      </c>
      <c r="G2" s="6"/>
      <c r="H2" s="7" t="s">
        <v>13</v>
      </c>
      <c r="I2" s="8">
        <v>0.5</v>
      </c>
      <c r="J2" s="9"/>
      <c r="K2" s="10" t="s">
        <v>13</v>
      </c>
      <c r="L2" s="11">
        <v>5</v>
      </c>
      <c r="M2" s="12"/>
      <c r="N2" s="13" t="s">
        <v>13</v>
      </c>
      <c r="O2" s="14">
        <v>50</v>
      </c>
      <c r="P2" s="15"/>
      <c r="Q2" s="16" t="s">
        <v>13</v>
      </c>
      <c r="R2" s="2" t="s">
        <v>17</v>
      </c>
      <c r="T2" s="29"/>
    </row>
    <row r="3" spans="1:20" x14ac:dyDescent="0.3">
      <c r="A3" s="17"/>
      <c r="B3" s="18" t="s">
        <v>22</v>
      </c>
      <c r="C3" s="19">
        <v>44.4</v>
      </c>
      <c r="D3" s="19">
        <v>44.6</v>
      </c>
      <c r="E3" s="20">
        <f>AVERAGE($C3:$D3)</f>
        <v>44.5</v>
      </c>
      <c r="F3" s="19">
        <v>40.200000000000003</v>
      </c>
      <c r="G3" s="19">
        <v>40.4</v>
      </c>
      <c r="H3" s="21">
        <f>AVERAGE($F3:$G3)</f>
        <v>40.299999999999997</v>
      </c>
      <c r="I3" s="19">
        <v>42</v>
      </c>
      <c r="J3" s="19">
        <v>41.8</v>
      </c>
      <c r="K3" s="22">
        <f>AVERAGE($I3:$J3)</f>
        <v>41.9</v>
      </c>
      <c r="L3" s="19">
        <v>42.1</v>
      </c>
      <c r="M3" s="19">
        <v>39.700000000000003</v>
      </c>
      <c r="N3" s="23">
        <f>AVERAGE($L3:$M3)</f>
        <v>40.900000000000006</v>
      </c>
      <c r="O3" s="19">
        <v>87</v>
      </c>
      <c r="P3" s="19">
        <v>94.4</v>
      </c>
      <c r="Q3" s="24">
        <f>AVERAGE($O3:$P3)</f>
        <v>90.7</v>
      </c>
      <c r="R3" s="19">
        <v>42.5</v>
      </c>
      <c r="S3" s="19">
        <v>41.5</v>
      </c>
      <c r="T3" s="19"/>
    </row>
    <row r="4" spans="1:20" x14ac:dyDescent="0.3">
      <c r="A4" s="17"/>
      <c r="B4" s="18" t="s">
        <v>23</v>
      </c>
      <c r="C4" s="19">
        <v>47.8</v>
      </c>
      <c r="D4" s="19">
        <v>46.1</v>
      </c>
      <c r="E4" s="20">
        <f t="shared" ref="E4:E12" si="0">AVERAGE($C4:$D4)</f>
        <v>46.95</v>
      </c>
      <c r="F4" s="19">
        <v>48.5</v>
      </c>
      <c r="G4" s="19">
        <v>47.2</v>
      </c>
      <c r="H4" s="21">
        <f t="shared" ref="H4:H12" si="1">AVERAGE($F4:$G4)</f>
        <v>47.85</v>
      </c>
      <c r="I4" s="19">
        <v>48.8</v>
      </c>
      <c r="J4" s="19">
        <v>46.4</v>
      </c>
      <c r="K4" s="22">
        <f t="shared" ref="K4:K12" si="2">AVERAGE($I4:$J4)</f>
        <v>47.599999999999994</v>
      </c>
      <c r="L4" s="19">
        <v>45.9</v>
      </c>
      <c r="M4" s="19">
        <v>46.8</v>
      </c>
      <c r="N4" s="23">
        <f t="shared" ref="N4:N12" si="3">AVERAGE($L4:$M4)</f>
        <v>46.349999999999994</v>
      </c>
      <c r="O4" s="19">
        <v>68.8</v>
      </c>
      <c r="P4" s="19">
        <v>72.400000000000006</v>
      </c>
      <c r="Q4" s="24">
        <f t="shared" ref="Q4:Q12" si="4">AVERAGE($O4:$P4)</f>
        <v>70.599999999999994</v>
      </c>
      <c r="R4" s="19">
        <v>42.6</v>
      </c>
      <c r="S4" s="19">
        <v>41.9</v>
      </c>
      <c r="T4" s="19"/>
    </row>
    <row r="5" spans="1:20" x14ac:dyDescent="0.3">
      <c r="A5" s="17"/>
      <c r="B5" s="18" t="s">
        <v>24</v>
      </c>
      <c r="C5" s="19">
        <v>56</v>
      </c>
      <c r="D5" s="19">
        <v>54.5</v>
      </c>
      <c r="E5" s="20">
        <f t="shared" si="0"/>
        <v>55.25</v>
      </c>
      <c r="F5" s="19">
        <v>52.4</v>
      </c>
      <c r="G5" s="19">
        <v>52.3</v>
      </c>
      <c r="H5" s="21">
        <f t="shared" si="1"/>
        <v>52.349999999999994</v>
      </c>
      <c r="I5" s="19">
        <v>54.7</v>
      </c>
      <c r="J5" s="19">
        <v>57.7</v>
      </c>
      <c r="K5" s="22">
        <f t="shared" si="2"/>
        <v>56.2</v>
      </c>
      <c r="L5" s="19">
        <v>50</v>
      </c>
      <c r="M5" s="19">
        <v>50</v>
      </c>
      <c r="N5" s="23">
        <f t="shared" si="3"/>
        <v>50</v>
      </c>
      <c r="O5" s="19">
        <v>71</v>
      </c>
      <c r="P5" s="19">
        <v>71.8</v>
      </c>
      <c r="Q5" s="24">
        <f t="shared" si="4"/>
        <v>71.400000000000006</v>
      </c>
      <c r="R5" s="19">
        <v>47.9</v>
      </c>
      <c r="S5" s="19">
        <v>48.1</v>
      </c>
      <c r="T5" s="19"/>
    </row>
    <row r="6" spans="1:20" x14ac:dyDescent="0.3">
      <c r="A6" s="17"/>
      <c r="B6" s="18" t="s">
        <v>25</v>
      </c>
      <c r="C6" s="19">
        <v>41.6</v>
      </c>
      <c r="D6" s="19">
        <v>40.700000000000003</v>
      </c>
      <c r="E6" s="20">
        <f t="shared" si="0"/>
        <v>41.150000000000006</v>
      </c>
      <c r="F6" s="19">
        <v>39.9</v>
      </c>
      <c r="G6" s="19">
        <v>40.700000000000003</v>
      </c>
      <c r="H6" s="21">
        <f t="shared" si="1"/>
        <v>40.299999999999997</v>
      </c>
      <c r="I6" s="19">
        <v>42.9</v>
      </c>
      <c r="J6" s="19"/>
      <c r="K6" s="22">
        <f t="shared" si="2"/>
        <v>42.9</v>
      </c>
      <c r="L6" s="19">
        <v>66.099999999999994</v>
      </c>
      <c r="M6" s="19">
        <v>67.099999999999994</v>
      </c>
      <c r="N6" s="23">
        <f t="shared" si="3"/>
        <v>66.599999999999994</v>
      </c>
      <c r="O6" s="19">
        <v>40.5</v>
      </c>
      <c r="P6" s="19">
        <v>72.900000000000006</v>
      </c>
      <c r="Q6" s="24">
        <f t="shared" si="4"/>
        <v>56.7</v>
      </c>
      <c r="R6" s="19">
        <v>39.799999999999997</v>
      </c>
      <c r="S6" s="19">
        <v>39.799999999999997</v>
      </c>
      <c r="T6" s="19"/>
    </row>
    <row r="7" spans="1:20" x14ac:dyDescent="0.3">
      <c r="A7" s="17"/>
      <c r="B7" s="18" t="s">
        <v>26</v>
      </c>
      <c r="C7" s="19">
        <v>64.7</v>
      </c>
      <c r="D7" s="19">
        <v>60.2</v>
      </c>
      <c r="E7" s="20">
        <f t="shared" si="0"/>
        <v>62.45</v>
      </c>
      <c r="F7" s="19">
        <v>62.5</v>
      </c>
      <c r="G7" s="19">
        <v>59.1</v>
      </c>
      <c r="H7" s="21">
        <f t="shared" si="1"/>
        <v>60.8</v>
      </c>
      <c r="I7" s="19">
        <v>60</v>
      </c>
      <c r="J7" s="19">
        <v>60.4</v>
      </c>
      <c r="K7" s="22">
        <f t="shared" si="2"/>
        <v>60.2</v>
      </c>
      <c r="L7" s="19">
        <v>59.4</v>
      </c>
      <c r="M7" s="19">
        <v>60.7</v>
      </c>
      <c r="N7" s="23">
        <f t="shared" si="3"/>
        <v>60.05</v>
      </c>
      <c r="O7" s="19">
        <v>81.099999999999994</v>
      </c>
      <c r="P7" s="19">
        <v>80.099999999999994</v>
      </c>
      <c r="Q7" s="24">
        <f t="shared" si="4"/>
        <v>80.599999999999994</v>
      </c>
      <c r="R7" s="19">
        <v>50.5</v>
      </c>
      <c r="S7" s="19">
        <v>48.9</v>
      </c>
      <c r="T7" s="19"/>
    </row>
    <row r="8" spans="1:20" x14ac:dyDescent="0.3">
      <c r="A8" s="17"/>
      <c r="B8" s="18" t="s">
        <v>27</v>
      </c>
      <c r="C8" s="19">
        <v>38</v>
      </c>
      <c r="D8" s="19">
        <v>38.5</v>
      </c>
      <c r="E8" s="20">
        <f t="shared" si="0"/>
        <v>38.25</v>
      </c>
      <c r="F8" s="19">
        <v>52.1</v>
      </c>
      <c r="G8" s="19">
        <v>48.7</v>
      </c>
      <c r="H8" s="21">
        <f t="shared" si="1"/>
        <v>50.400000000000006</v>
      </c>
      <c r="I8" s="19">
        <v>43.9</v>
      </c>
      <c r="J8" s="19">
        <v>51.8</v>
      </c>
      <c r="K8" s="22">
        <f t="shared" si="2"/>
        <v>47.849999999999994</v>
      </c>
      <c r="L8" s="19">
        <v>42.4</v>
      </c>
      <c r="M8" s="19">
        <v>34.9</v>
      </c>
      <c r="N8" s="23">
        <f t="shared" si="3"/>
        <v>38.65</v>
      </c>
      <c r="O8" s="19"/>
      <c r="P8" s="19"/>
      <c r="Q8" s="24"/>
      <c r="R8" s="19"/>
      <c r="S8" s="19"/>
      <c r="T8" s="19"/>
    </row>
    <row r="9" spans="1:20" x14ac:dyDescent="0.3">
      <c r="B9" s="18" t="s">
        <v>28</v>
      </c>
      <c r="C9" s="19">
        <v>39</v>
      </c>
      <c r="D9" s="19">
        <v>36.5</v>
      </c>
      <c r="E9" s="20">
        <f t="shared" si="0"/>
        <v>37.75</v>
      </c>
      <c r="F9" s="19">
        <v>34</v>
      </c>
      <c r="G9" s="19">
        <v>33.9</v>
      </c>
      <c r="H9" s="21">
        <f t="shared" si="1"/>
        <v>33.950000000000003</v>
      </c>
      <c r="I9" s="19">
        <v>34.9</v>
      </c>
      <c r="J9" s="19">
        <v>34.200000000000003</v>
      </c>
      <c r="K9" s="22">
        <f t="shared" si="2"/>
        <v>34.549999999999997</v>
      </c>
      <c r="L9" s="19">
        <v>35.200000000000003</v>
      </c>
      <c r="M9" s="19">
        <v>35.1</v>
      </c>
      <c r="N9" s="23">
        <f t="shared" si="3"/>
        <v>35.150000000000006</v>
      </c>
      <c r="O9" s="19">
        <v>41.4</v>
      </c>
      <c r="P9" s="19">
        <v>41.9</v>
      </c>
      <c r="Q9" s="24">
        <f t="shared" si="4"/>
        <v>41.65</v>
      </c>
      <c r="R9" s="19">
        <v>34.700000000000003</v>
      </c>
      <c r="S9" s="19">
        <v>34.700000000000003</v>
      </c>
      <c r="T9" s="19"/>
    </row>
    <row r="10" spans="1:20" x14ac:dyDescent="0.3">
      <c r="B10" s="18" t="s">
        <v>29</v>
      </c>
      <c r="C10" s="19">
        <v>46.5</v>
      </c>
      <c r="D10" s="19">
        <v>48</v>
      </c>
      <c r="E10" s="20">
        <f t="shared" si="0"/>
        <v>47.25</v>
      </c>
      <c r="F10" s="19">
        <v>46.2</v>
      </c>
      <c r="G10" s="19">
        <v>45.4</v>
      </c>
      <c r="H10" s="21">
        <f t="shared" si="1"/>
        <v>45.8</v>
      </c>
      <c r="I10" s="19">
        <v>45.3</v>
      </c>
      <c r="J10">
        <f>(47.9+46.7)/2</f>
        <v>47.3</v>
      </c>
      <c r="K10" s="22">
        <f t="shared" si="2"/>
        <v>46.3</v>
      </c>
      <c r="L10" s="19">
        <v>44.7</v>
      </c>
      <c r="M10" s="19">
        <v>44.6</v>
      </c>
      <c r="N10" s="23">
        <f t="shared" si="3"/>
        <v>44.650000000000006</v>
      </c>
      <c r="O10" s="19">
        <v>54.7</v>
      </c>
      <c r="P10" s="19">
        <v>55.6</v>
      </c>
      <c r="Q10" s="24">
        <f t="shared" si="4"/>
        <v>55.150000000000006</v>
      </c>
      <c r="R10" s="19">
        <v>43.9</v>
      </c>
      <c r="S10" s="19">
        <v>43.3</v>
      </c>
      <c r="T10" s="19"/>
    </row>
    <row r="11" spans="1:20" x14ac:dyDescent="0.3">
      <c r="B11" s="18" t="s">
        <v>30</v>
      </c>
      <c r="C11" s="19">
        <v>34.9</v>
      </c>
      <c r="D11" s="19">
        <v>34.6</v>
      </c>
      <c r="E11" s="20">
        <f t="shared" si="0"/>
        <v>34.75</v>
      </c>
      <c r="F11" s="19">
        <v>36.799999999999997</v>
      </c>
      <c r="G11" s="19">
        <v>35.4</v>
      </c>
      <c r="H11" s="21">
        <f t="shared" si="1"/>
        <v>36.099999999999994</v>
      </c>
      <c r="I11" s="19">
        <v>35.9</v>
      </c>
      <c r="J11" s="19">
        <v>35.4</v>
      </c>
      <c r="K11" s="22">
        <f t="shared" si="2"/>
        <v>35.65</v>
      </c>
      <c r="L11" s="19">
        <v>36.299999999999997</v>
      </c>
      <c r="M11" s="19">
        <v>35.200000000000003</v>
      </c>
      <c r="N11" s="23">
        <f t="shared" si="3"/>
        <v>35.75</v>
      </c>
      <c r="O11" s="19">
        <v>59.7</v>
      </c>
      <c r="P11" s="19">
        <v>61.3</v>
      </c>
      <c r="Q11" s="24">
        <f t="shared" si="4"/>
        <v>60.5</v>
      </c>
      <c r="R11" s="19">
        <v>34.299999999999997</v>
      </c>
      <c r="S11" s="19">
        <v>33.4</v>
      </c>
      <c r="T11" s="19"/>
    </row>
    <row r="12" spans="1:20" x14ac:dyDescent="0.3">
      <c r="B12" s="18" t="s">
        <v>31</v>
      </c>
      <c r="C12" s="19">
        <v>38.299999999999997</v>
      </c>
      <c r="D12" s="19">
        <v>37.200000000000003</v>
      </c>
      <c r="E12" s="20">
        <f t="shared" si="0"/>
        <v>37.75</v>
      </c>
      <c r="F12" s="19">
        <v>35.5</v>
      </c>
      <c r="G12" s="19">
        <v>35.700000000000003</v>
      </c>
      <c r="H12" s="21">
        <f t="shared" si="1"/>
        <v>35.6</v>
      </c>
      <c r="I12" s="19">
        <v>37.299999999999997</v>
      </c>
      <c r="J12" s="19">
        <v>36.1</v>
      </c>
      <c r="K12" s="22">
        <f t="shared" si="2"/>
        <v>36.700000000000003</v>
      </c>
      <c r="L12" s="19">
        <v>34.200000000000003</v>
      </c>
      <c r="M12" s="19">
        <v>34.299999999999997</v>
      </c>
      <c r="N12" s="23">
        <f t="shared" si="3"/>
        <v>34.25</v>
      </c>
      <c r="O12" s="19">
        <v>42.3</v>
      </c>
      <c r="P12" s="19">
        <v>45</v>
      </c>
      <c r="Q12" s="24">
        <f t="shared" si="4"/>
        <v>43.65</v>
      </c>
      <c r="R12" s="19">
        <v>36.9</v>
      </c>
      <c r="S12" s="19">
        <v>36</v>
      </c>
      <c r="T12" s="19"/>
    </row>
    <row r="16" spans="1:20" x14ac:dyDescent="0.3">
      <c r="B16" s="2" t="s">
        <v>21</v>
      </c>
      <c r="C16" s="18" t="s">
        <v>22</v>
      </c>
      <c r="D16" s="18" t="s">
        <v>23</v>
      </c>
      <c r="E16" s="18" t="s">
        <v>24</v>
      </c>
      <c r="F16" s="18" t="s">
        <v>25</v>
      </c>
      <c r="G16" s="18" t="s">
        <v>26</v>
      </c>
      <c r="H16" s="18" t="s">
        <v>27</v>
      </c>
      <c r="I16" s="18" t="s">
        <v>28</v>
      </c>
      <c r="J16" s="18" t="s">
        <v>29</v>
      </c>
      <c r="K16" s="18" t="s">
        <v>30</v>
      </c>
      <c r="L16" s="18" t="s">
        <v>31</v>
      </c>
    </row>
    <row r="17" spans="1:24" x14ac:dyDescent="0.3">
      <c r="B17" s="2" t="s">
        <v>16</v>
      </c>
      <c r="C17" s="25">
        <f>AVERAGE($R3:$S3,$E3)</f>
        <v>42.833333333333336</v>
      </c>
      <c r="D17" s="25">
        <f>AVERAGE($R4:$S4,$E4)</f>
        <v>43.816666666666663</v>
      </c>
      <c r="E17" s="25">
        <f>AVERAGE($R5:$S5,$E5)</f>
        <v>50.416666666666664</v>
      </c>
      <c r="F17" s="25">
        <f>AVERAGE($R6:$S6,$E6)</f>
        <v>40.25</v>
      </c>
      <c r="G17" s="25">
        <f>AVERAGE($R7:$S7,$E7)</f>
        <v>53.95000000000001</v>
      </c>
      <c r="H17" s="25">
        <f>AVERAGE($R8:$S8,$E8)</f>
        <v>38.25</v>
      </c>
      <c r="I17" s="25">
        <f>AVERAGE($R9:$S9,$E9)</f>
        <v>35.716666666666669</v>
      </c>
      <c r="J17" s="25">
        <f>AVERAGE($R10:$S10,$E10)</f>
        <v>44.816666666666663</v>
      </c>
      <c r="K17" s="25">
        <f>AVERAGE($R11:$S11,$E11)</f>
        <v>34.15</v>
      </c>
      <c r="L17" s="25">
        <f>AVERAGE($R12:$S12,$E12)</f>
        <v>36.883333333333333</v>
      </c>
    </row>
    <row r="18" spans="1:24" x14ac:dyDescent="0.3">
      <c r="B18" s="2">
        <v>0.05</v>
      </c>
      <c r="C18" s="21">
        <f>AVERAGE($F3:$G3)</f>
        <v>40.299999999999997</v>
      </c>
      <c r="D18" s="21">
        <f>AVERAGE($F4:$G4)</f>
        <v>47.85</v>
      </c>
      <c r="E18" s="21">
        <f>AVERAGE($F5:$G5)</f>
        <v>52.349999999999994</v>
      </c>
      <c r="F18" s="21">
        <f>AVERAGE($F6:$G6)</f>
        <v>40.299999999999997</v>
      </c>
      <c r="G18" s="21">
        <f>AVERAGE($F7:$G7)</f>
        <v>60.8</v>
      </c>
      <c r="H18" s="21">
        <f>AVERAGE($F8:$G8)</f>
        <v>50.400000000000006</v>
      </c>
      <c r="I18" s="21">
        <f>AVERAGE($F9:$G9)</f>
        <v>33.950000000000003</v>
      </c>
      <c r="J18" s="21">
        <f>AVERAGE($F10:$G10)</f>
        <v>45.8</v>
      </c>
      <c r="K18" s="21">
        <f>AVERAGE($F11:$G11)</f>
        <v>36.099999999999994</v>
      </c>
      <c r="L18" s="21">
        <f>AVERAGE($F12:$G12)</f>
        <v>35.6</v>
      </c>
    </row>
    <row r="19" spans="1:24" x14ac:dyDescent="0.3">
      <c r="B19" s="2">
        <v>0.5</v>
      </c>
      <c r="C19" s="22">
        <f>AVERAGE($I3:$J3)</f>
        <v>41.9</v>
      </c>
      <c r="D19" s="22">
        <f>AVERAGE($I4:$J4)</f>
        <v>47.599999999999994</v>
      </c>
      <c r="E19" s="22">
        <f>AVERAGE($I5:$J5)</f>
        <v>56.2</v>
      </c>
      <c r="F19" s="22">
        <f>AVERAGE($I6:$J6)</f>
        <v>42.9</v>
      </c>
      <c r="G19" s="22">
        <f>AVERAGE($I7:$J7)</f>
        <v>60.2</v>
      </c>
      <c r="H19" s="22">
        <f>AVERAGE($I8:$J8)</f>
        <v>47.849999999999994</v>
      </c>
      <c r="I19" s="22">
        <f>AVERAGE($I9:$J9)</f>
        <v>34.549999999999997</v>
      </c>
      <c r="J19" s="22">
        <f>AVERAGE($I10:$J10)</f>
        <v>46.3</v>
      </c>
      <c r="K19" s="22">
        <f>AVERAGE($I11:$J11)</f>
        <v>35.65</v>
      </c>
      <c r="L19" s="22">
        <f>AVERAGE($I12:$J12)</f>
        <v>36.700000000000003</v>
      </c>
    </row>
    <row r="20" spans="1:24" x14ac:dyDescent="0.3">
      <c r="B20" s="2">
        <v>5</v>
      </c>
      <c r="C20" s="23">
        <f>AVERAGE($L3:$M3)</f>
        <v>40.900000000000006</v>
      </c>
      <c r="D20" s="23">
        <f>AVERAGE($L4:$M4)</f>
        <v>46.349999999999994</v>
      </c>
      <c r="E20" s="23">
        <f>AVERAGE($L5:$M5)</f>
        <v>50</v>
      </c>
      <c r="F20" s="23">
        <f>AVERAGE($L6:$M6)</f>
        <v>66.599999999999994</v>
      </c>
      <c r="G20" s="23">
        <f>AVERAGE($L7:$M7)</f>
        <v>60.05</v>
      </c>
      <c r="H20" s="23">
        <f>AVERAGE($L8:$M8)</f>
        <v>38.65</v>
      </c>
      <c r="I20" s="23">
        <f>AVERAGE($L9:$M9)</f>
        <v>35.150000000000006</v>
      </c>
      <c r="J20" s="23">
        <f>AVERAGE($L10:$M10)</f>
        <v>44.650000000000006</v>
      </c>
      <c r="K20" s="23">
        <f>AVERAGE($L11:$M11)</f>
        <v>35.75</v>
      </c>
      <c r="L20" s="23">
        <f>AVERAGE($L12:$M12)</f>
        <v>34.25</v>
      </c>
    </row>
    <row r="21" spans="1:24" x14ac:dyDescent="0.3">
      <c r="B21" s="2">
        <v>50</v>
      </c>
      <c r="C21" s="24">
        <f>AVERAGE($O3:$P3)</f>
        <v>90.7</v>
      </c>
      <c r="D21" s="24">
        <f>AVERAGE($O4:$P4)</f>
        <v>70.599999999999994</v>
      </c>
      <c r="E21" s="24">
        <f>AVERAGE($O5:$P5)</f>
        <v>71.400000000000006</v>
      </c>
      <c r="F21" s="24">
        <f>AVERAGE($O6:$P6)</f>
        <v>56.7</v>
      </c>
      <c r="G21" s="24">
        <f>AVERAGE($O7:$P7)</f>
        <v>80.599999999999994</v>
      </c>
      <c r="H21" s="26">
        <f>AVERAGE(H17:H20)</f>
        <v>43.787500000000001</v>
      </c>
      <c r="I21" s="24">
        <f>AVERAGE($O9:$P9)</f>
        <v>41.65</v>
      </c>
      <c r="J21" s="24">
        <f>AVERAGE($O10:$P10)</f>
        <v>55.150000000000006</v>
      </c>
      <c r="K21" s="24">
        <f>AVERAGE($O11:$P11)</f>
        <v>60.5</v>
      </c>
      <c r="L21" s="24">
        <f>AVERAGE($O12:$P12)</f>
        <v>43.65</v>
      </c>
    </row>
    <row r="24" spans="1:24" x14ac:dyDescent="0.3">
      <c r="A24" s="27" t="s">
        <v>14</v>
      </c>
    </row>
    <row r="25" spans="1:24" x14ac:dyDescent="0.3">
      <c r="A25" t="s">
        <v>1</v>
      </c>
      <c r="B25">
        <v>100</v>
      </c>
    </row>
    <row r="26" spans="1:24" x14ac:dyDescent="0.3">
      <c r="A26" t="s">
        <v>3</v>
      </c>
      <c r="B26" t="s">
        <v>4</v>
      </c>
    </row>
    <row r="28" spans="1:24" x14ac:dyDescent="0.3">
      <c r="B28" s="2" t="s">
        <v>21</v>
      </c>
      <c r="C28" s="18" t="s">
        <v>22</v>
      </c>
      <c r="D28" s="18" t="s">
        <v>23</v>
      </c>
      <c r="E28" s="18" t="s">
        <v>24</v>
      </c>
      <c r="F28" s="18" t="s">
        <v>25</v>
      </c>
      <c r="G28" s="18" t="s">
        <v>26</v>
      </c>
      <c r="H28" s="18" t="s">
        <v>27</v>
      </c>
      <c r="I28" s="18" t="s">
        <v>28</v>
      </c>
      <c r="J28" s="18" t="s">
        <v>29</v>
      </c>
      <c r="K28" s="18" t="s">
        <v>30</v>
      </c>
      <c r="L28" s="18" t="s">
        <v>31</v>
      </c>
      <c r="N28" s="2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x14ac:dyDescent="0.3">
      <c r="B29" s="2" t="s">
        <v>6</v>
      </c>
      <c r="C29" s="18">
        <v>100</v>
      </c>
      <c r="D29" s="18">
        <v>100</v>
      </c>
      <c r="E29" s="18">
        <v>100</v>
      </c>
      <c r="F29" s="18">
        <v>100</v>
      </c>
      <c r="G29" s="18">
        <v>100</v>
      </c>
      <c r="H29" s="18">
        <v>100</v>
      </c>
      <c r="I29" s="18">
        <v>100</v>
      </c>
      <c r="J29" s="18">
        <v>100</v>
      </c>
      <c r="K29" s="18">
        <v>100</v>
      </c>
      <c r="L29" s="18">
        <v>100</v>
      </c>
      <c r="N29" s="2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spans="1:24" x14ac:dyDescent="0.3">
      <c r="B30" s="2">
        <v>0.05</v>
      </c>
      <c r="C30" s="28">
        <f>$C18*$B$25/C$17</f>
        <v>94.085603112840445</v>
      </c>
      <c r="D30" s="28">
        <f>D18*$B$25/D$17</f>
        <v>109.20502092050211</v>
      </c>
      <c r="E30" s="28">
        <f t="shared" ref="E30:L30" si="5">E18*$B$25/E$17</f>
        <v>103.83471074380164</v>
      </c>
      <c r="F30" s="28">
        <f t="shared" si="5"/>
        <v>100.12422360248446</v>
      </c>
      <c r="G30" s="28">
        <f t="shared" si="5"/>
        <v>112.69694161260425</v>
      </c>
      <c r="H30" s="84">
        <f t="shared" si="5"/>
        <v>131.76470588235296</v>
      </c>
      <c r="I30" s="28">
        <f t="shared" si="5"/>
        <v>95.053663089127397</v>
      </c>
      <c r="J30" s="28">
        <f t="shared" si="5"/>
        <v>102.19412420974341</v>
      </c>
      <c r="K30" s="28">
        <f t="shared" si="5"/>
        <v>105.71010248901902</v>
      </c>
      <c r="L30" s="28">
        <f t="shared" si="5"/>
        <v>96.520560325350203</v>
      </c>
      <c r="N30" s="2"/>
      <c r="T30" s="19"/>
      <c r="U30" s="28"/>
      <c r="V30" s="28"/>
      <c r="W30" s="28"/>
      <c r="X30" s="28"/>
    </row>
    <row r="31" spans="1:24" x14ac:dyDescent="0.3">
      <c r="B31" s="2">
        <v>0.5</v>
      </c>
      <c r="C31" s="28">
        <f t="shared" ref="C31:C33" si="6">$C19*$B$25/C$17</f>
        <v>97.821011673151745</v>
      </c>
      <c r="D31" s="28">
        <f t="shared" ref="D31:L33" si="7">D19*$B$25/D$17</f>
        <v>108.63446177253708</v>
      </c>
      <c r="E31" s="28">
        <f t="shared" si="7"/>
        <v>111.47107438016529</v>
      </c>
      <c r="F31" s="28">
        <f t="shared" si="7"/>
        <v>106.58385093167702</v>
      </c>
      <c r="G31" s="28">
        <f t="shared" si="7"/>
        <v>111.58480074142723</v>
      </c>
      <c r="H31" s="83">
        <f t="shared" si="7"/>
        <v>125.09803921568626</v>
      </c>
      <c r="I31" s="28">
        <f t="shared" si="7"/>
        <v>96.733551096593544</v>
      </c>
      <c r="J31" s="28">
        <f t="shared" si="7"/>
        <v>103.30978058757904</v>
      </c>
      <c r="K31" s="28">
        <f t="shared" si="7"/>
        <v>104.39238653001465</v>
      </c>
      <c r="L31" s="28">
        <f t="shared" si="7"/>
        <v>99.502937189335753</v>
      </c>
      <c r="N31" s="2"/>
      <c r="U31" s="28"/>
      <c r="V31" s="28"/>
      <c r="W31" s="28"/>
      <c r="X31" s="28"/>
    </row>
    <row r="32" spans="1:24" x14ac:dyDescent="0.3">
      <c r="B32" s="2">
        <v>5</v>
      </c>
      <c r="C32" s="28">
        <f t="shared" si="6"/>
        <v>95.4863813229572</v>
      </c>
      <c r="D32" s="28">
        <f t="shared" si="7"/>
        <v>105.78166603271205</v>
      </c>
      <c r="E32" s="28">
        <f t="shared" si="7"/>
        <v>99.173553719008268</v>
      </c>
      <c r="F32" s="82">
        <f t="shared" si="7"/>
        <v>165.46583850931674</v>
      </c>
      <c r="G32" s="28">
        <f t="shared" si="7"/>
        <v>111.30676552363298</v>
      </c>
      <c r="H32" s="28">
        <f t="shared" si="7"/>
        <v>101.04575163398692</v>
      </c>
      <c r="I32" s="28">
        <f t="shared" si="7"/>
        <v>98.413439104059734</v>
      </c>
      <c r="J32" s="28">
        <f t="shared" si="7"/>
        <v>99.628114540721484</v>
      </c>
      <c r="K32" s="28">
        <f t="shared" si="7"/>
        <v>104.68521229868229</v>
      </c>
      <c r="L32" s="28">
        <f t="shared" si="7"/>
        <v>92.860370537731583</v>
      </c>
      <c r="N32" s="2"/>
      <c r="S32" s="28"/>
      <c r="T32" s="28"/>
      <c r="U32" s="28"/>
      <c r="V32" s="28"/>
      <c r="W32" s="28"/>
      <c r="X32" s="28"/>
    </row>
    <row r="33" spans="2:18" x14ac:dyDescent="0.3">
      <c r="B33" s="2">
        <v>50</v>
      </c>
      <c r="C33" s="73">
        <f t="shared" si="6"/>
        <v>211.75097276264592</v>
      </c>
      <c r="D33" s="28">
        <f t="shared" si="7"/>
        <v>161.1259033853176</v>
      </c>
      <c r="E33" s="28">
        <f t="shared" si="7"/>
        <v>141.61983471074382</v>
      </c>
      <c r="F33" s="28">
        <f t="shared" si="7"/>
        <v>140.86956521739131</v>
      </c>
      <c r="G33" s="28">
        <f t="shared" si="7"/>
        <v>149.39759036144574</v>
      </c>
      <c r="H33" s="28">
        <f t="shared" si="7"/>
        <v>114.47712418300654</v>
      </c>
      <c r="I33" s="28">
        <f t="shared" si="7"/>
        <v>116.61222585160989</v>
      </c>
      <c r="J33" s="28">
        <f t="shared" si="7"/>
        <v>123.05689847526965</v>
      </c>
      <c r="K33" s="73">
        <f t="shared" si="7"/>
        <v>177.15959004392388</v>
      </c>
      <c r="L33" s="28">
        <f t="shared" si="7"/>
        <v>118.3461364663353</v>
      </c>
      <c r="N33" s="2"/>
    </row>
    <row r="34" spans="2:18" ht="15" thickBot="1" x14ac:dyDescent="0.35"/>
    <row r="35" spans="2:18" x14ac:dyDescent="0.3">
      <c r="B35" s="47"/>
      <c r="C35" s="48"/>
      <c r="D35" s="48"/>
      <c r="E35" s="49"/>
    </row>
    <row r="36" spans="2:18" ht="43.2" x14ac:dyDescent="0.3">
      <c r="B36" s="50"/>
      <c r="C36" s="29" t="s">
        <v>13</v>
      </c>
      <c r="D36" s="29" t="s">
        <v>5</v>
      </c>
      <c r="E36" s="51"/>
      <c r="G36" s="74" t="s">
        <v>32</v>
      </c>
      <c r="H36" s="75" t="s">
        <v>13</v>
      </c>
      <c r="N36" s="2"/>
      <c r="O36" s="2"/>
      <c r="P36" s="2"/>
      <c r="Q36" s="2"/>
      <c r="R36" s="2"/>
    </row>
    <row r="37" spans="2:18" x14ac:dyDescent="0.3">
      <c r="B37" s="67" t="s">
        <v>6</v>
      </c>
      <c r="C37" s="19">
        <f>AVERAGE(C29:L29)</f>
        <v>100</v>
      </c>
      <c r="D37" s="18">
        <f>STDEV(C29:L29)</f>
        <v>0</v>
      </c>
      <c r="E37" s="51"/>
      <c r="G37" s="76" t="s">
        <v>33</v>
      </c>
      <c r="H37" s="77">
        <f>AVERAGE(D33:J33,L33)</f>
        <v>133.18815983138998</v>
      </c>
      <c r="I37" s="30"/>
      <c r="N37" s="18"/>
      <c r="O37" s="19"/>
      <c r="P37" s="19"/>
      <c r="Q37" s="19"/>
      <c r="R37" s="19"/>
    </row>
    <row r="38" spans="2:18" x14ac:dyDescent="0.3">
      <c r="B38" s="67" t="s">
        <v>7</v>
      </c>
      <c r="C38" s="19">
        <f>AVERAGE(C30:G30,I30:L30,H40)</f>
        <v>102.15832778949701</v>
      </c>
      <c r="D38" s="28">
        <f>STDEV(C30:G30,I30:L30,H40)</f>
        <v>6.0342730035990968</v>
      </c>
      <c r="E38" s="51"/>
      <c r="G38" s="78" t="s">
        <v>34</v>
      </c>
      <c r="H38" s="77">
        <f>AVERAGE(D33:J33,L33)</f>
        <v>133.18815983138998</v>
      </c>
      <c r="I38" s="30"/>
      <c r="N38" s="18"/>
      <c r="O38" s="19"/>
      <c r="P38" s="19"/>
      <c r="Q38" s="19"/>
      <c r="R38" s="19"/>
    </row>
    <row r="39" spans="2:18" x14ac:dyDescent="0.3">
      <c r="B39" s="67" t="s">
        <v>8</v>
      </c>
      <c r="C39" s="19">
        <f>AVERAGE(C31:G31,I31:L31,H41)</f>
        <v>104.44820610027573</v>
      </c>
      <c r="D39" s="28">
        <f>STDEV(C31:G31,I31:L31,H41)</f>
        <v>5.286542644855234</v>
      </c>
      <c r="E39" s="69"/>
      <c r="G39" s="78" t="s">
        <v>35</v>
      </c>
      <c r="H39" s="79">
        <f>AVERAGE(C32:E32,G32:L32)</f>
        <v>100.9312505237214</v>
      </c>
      <c r="N39" s="18"/>
      <c r="O39" s="19"/>
      <c r="P39" s="19"/>
      <c r="Q39" s="19"/>
      <c r="R39" s="19"/>
    </row>
    <row r="40" spans="2:18" x14ac:dyDescent="0.3">
      <c r="B40" s="67">
        <v>5</v>
      </c>
      <c r="C40" s="19">
        <f>AVERAGE(G32:L32,H39,C32:E32)</f>
        <v>100.93125052372139</v>
      </c>
      <c r="D40" s="28">
        <f>STDEV(G32:L32,C32:E32,H39)</f>
        <v>5.2830538494901562</v>
      </c>
      <c r="E40" s="51"/>
      <c r="G40" s="78" t="s">
        <v>36</v>
      </c>
      <c r="H40" s="80">
        <f>AVERAGE(C30:G30,I30:L30)</f>
        <v>102.15832778949701</v>
      </c>
      <c r="N40" s="18"/>
      <c r="O40" s="19"/>
      <c r="P40" s="19"/>
      <c r="Q40" s="19"/>
      <c r="R40" s="19"/>
    </row>
    <row r="41" spans="2:18" x14ac:dyDescent="0.3">
      <c r="B41" s="67">
        <v>50</v>
      </c>
      <c r="C41" s="19">
        <f>AVERAGE(D33:J33,H37:H38,L33)</f>
        <v>133.18815983139001</v>
      </c>
      <c r="D41" s="28">
        <f>STDEV(D33:J33,H37:H38,L33)</f>
        <v>15.351991689610589</v>
      </c>
      <c r="E41" s="69"/>
      <c r="G41" s="78" t="s">
        <v>37</v>
      </c>
      <c r="H41" s="81">
        <f>AVERAGE(C31:G31,I31:L31)</f>
        <v>104.44820610027573</v>
      </c>
      <c r="N41" s="18"/>
      <c r="O41" s="19"/>
      <c r="P41" s="19"/>
      <c r="Q41" s="28"/>
      <c r="R41" s="19"/>
    </row>
    <row r="42" spans="2:18" x14ac:dyDescent="0.3">
      <c r="B42" s="67"/>
      <c r="C42" s="19"/>
      <c r="E42" s="51"/>
      <c r="G42" s="72"/>
      <c r="H42" s="19"/>
      <c r="N42" s="18"/>
      <c r="O42" s="19"/>
      <c r="P42" s="19"/>
      <c r="Q42" s="28"/>
      <c r="R42" s="19"/>
    </row>
    <row r="43" spans="2:18" ht="18" x14ac:dyDescent="0.35">
      <c r="B43" s="68" t="s">
        <v>9</v>
      </c>
      <c r="E43" s="51"/>
      <c r="G43" s="72"/>
      <c r="H43" s="19"/>
      <c r="N43" s="18"/>
      <c r="O43" s="28"/>
      <c r="P43" s="28"/>
      <c r="Q43" s="28"/>
      <c r="R43" s="19"/>
    </row>
    <row r="44" spans="2:18" ht="15" thickBot="1" x14ac:dyDescent="0.35">
      <c r="B44" s="57"/>
      <c r="C44" s="58"/>
      <c r="D44" s="58"/>
      <c r="E44" s="59"/>
      <c r="N44" s="18"/>
      <c r="O44" s="28"/>
      <c r="P44" s="28"/>
      <c r="Q44" s="28"/>
      <c r="R44" s="19"/>
    </row>
    <row r="45" spans="2:18" x14ac:dyDescent="0.3">
      <c r="N45" s="18"/>
      <c r="O45" s="28"/>
      <c r="P45" s="28"/>
      <c r="Q45" s="28"/>
      <c r="R45" s="19"/>
    </row>
    <row r="46" spans="2:18" x14ac:dyDescent="0.3">
      <c r="N46" s="18"/>
      <c r="O46" s="28"/>
      <c r="P46" s="28"/>
      <c r="Q46" s="28"/>
      <c r="R46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0B5A1-8046-4254-8856-4CC7FAC2BED2}">
  <dimension ref="A1:X46"/>
  <sheetViews>
    <sheetView workbookViewId="0">
      <selection activeCell="I26" sqref="I26"/>
    </sheetView>
  </sheetViews>
  <sheetFormatPr defaultRowHeight="14.4" x14ac:dyDescent="0.3"/>
  <cols>
    <col min="1" max="1" width="12.33203125" customWidth="1"/>
    <col min="2" max="2" width="12.88671875" customWidth="1"/>
  </cols>
  <sheetData>
    <row r="1" spans="1:20" x14ac:dyDescent="0.3">
      <c r="A1" s="85" t="s">
        <v>38</v>
      </c>
      <c r="B1" s="85"/>
      <c r="F1" s="1" t="s">
        <v>19</v>
      </c>
      <c r="I1" s="1" t="s">
        <v>20</v>
      </c>
      <c r="L1" s="1" t="s">
        <v>20</v>
      </c>
      <c r="O1" s="1" t="s">
        <v>20</v>
      </c>
    </row>
    <row r="2" spans="1:20" x14ac:dyDescent="0.3">
      <c r="A2" s="2"/>
      <c r="B2" s="2" t="s">
        <v>21</v>
      </c>
      <c r="C2" s="3" t="s">
        <v>6</v>
      </c>
      <c r="D2" s="4"/>
      <c r="E2" s="3" t="s">
        <v>13</v>
      </c>
      <c r="F2" s="5">
        <v>0.05</v>
      </c>
      <c r="G2" s="6"/>
      <c r="H2" s="7" t="s">
        <v>13</v>
      </c>
      <c r="I2" s="8">
        <v>0.5</v>
      </c>
      <c r="J2" s="9"/>
      <c r="K2" s="10" t="s">
        <v>13</v>
      </c>
      <c r="L2" s="11">
        <v>5</v>
      </c>
      <c r="M2" s="12"/>
      <c r="N2" s="13" t="s">
        <v>13</v>
      </c>
      <c r="O2" s="14">
        <v>50</v>
      </c>
      <c r="P2" s="15"/>
      <c r="Q2" s="16" t="s">
        <v>13</v>
      </c>
      <c r="R2" s="2"/>
      <c r="T2" s="29"/>
    </row>
    <row r="3" spans="1:20" x14ac:dyDescent="0.3">
      <c r="A3" s="17"/>
      <c r="B3" s="18" t="s">
        <v>22</v>
      </c>
      <c r="C3" s="19">
        <v>19.2</v>
      </c>
      <c r="D3" s="19">
        <v>19</v>
      </c>
      <c r="E3" s="20">
        <f>AVERAGE(C3:D3)</f>
        <v>19.100000000000001</v>
      </c>
      <c r="F3" s="19">
        <v>19.399999999999999</v>
      </c>
      <c r="G3" s="19">
        <v>19.100000000000001</v>
      </c>
      <c r="H3" s="21">
        <f>AVERAGE(F3:G3)</f>
        <v>19.25</v>
      </c>
      <c r="I3" s="19">
        <v>19.899999999999999</v>
      </c>
      <c r="J3" s="19">
        <v>19.100000000000001</v>
      </c>
      <c r="K3" s="22">
        <f>AVERAGE(I3:J3)</f>
        <v>19.5</v>
      </c>
      <c r="L3" s="19">
        <v>19</v>
      </c>
      <c r="M3" s="19">
        <v>19.7</v>
      </c>
      <c r="N3" s="64">
        <f>AVERAGE(L3:M3)</f>
        <v>19.350000000000001</v>
      </c>
      <c r="O3" s="19">
        <v>18.7</v>
      </c>
      <c r="P3" s="19">
        <v>19.8</v>
      </c>
      <c r="Q3" s="65">
        <f>AVERAGE(O3:P3)</f>
        <v>19.25</v>
      </c>
      <c r="R3" s="19"/>
      <c r="S3" s="19"/>
      <c r="T3" s="19"/>
    </row>
    <row r="4" spans="1:20" x14ac:dyDescent="0.3">
      <c r="A4" s="17"/>
      <c r="B4" s="18" t="s">
        <v>23</v>
      </c>
      <c r="C4" s="19">
        <v>18.8</v>
      </c>
      <c r="D4" s="19">
        <v>18.899999999999999</v>
      </c>
      <c r="E4" s="20">
        <f t="shared" ref="E4:E8" si="0">AVERAGE(C4:D4)</f>
        <v>18.850000000000001</v>
      </c>
      <c r="F4" s="19">
        <v>19.600000000000001</v>
      </c>
      <c r="G4" s="19">
        <v>18.7</v>
      </c>
      <c r="H4" s="21">
        <f t="shared" ref="H4:H8" si="1">AVERAGE(F4:G4)</f>
        <v>19.149999999999999</v>
      </c>
      <c r="I4" s="19">
        <v>16.899999999999999</v>
      </c>
      <c r="J4" s="19">
        <v>18.100000000000001</v>
      </c>
      <c r="K4" s="22">
        <f t="shared" ref="K4:K8" si="2">AVERAGE(I4:J4)</f>
        <v>17.5</v>
      </c>
      <c r="L4" s="19">
        <v>19.600000000000001</v>
      </c>
      <c r="M4" s="19">
        <v>16.5</v>
      </c>
      <c r="N4" s="64">
        <f t="shared" ref="N4:N8" si="3">AVERAGE(L4:M4)</f>
        <v>18.05</v>
      </c>
      <c r="O4" s="19">
        <v>19</v>
      </c>
      <c r="P4" s="19">
        <v>18.600000000000001</v>
      </c>
      <c r="Q4" s="65">
        <f t="shared" ref="Q4:Q8" si="4">AVERAGE(O4:P4)</f>
        <v>18.8</v>
      </c>
      <c r="R4" s="19"/>
      <c r="S4" s="19"/>
      <c r="T4" s="19"/>
    </row>
    <row r="5" spans="1:20" x14ac:dyDescent="0.3">
      <c r="A5" s="17"/>
      <c r="B5" s="18" t="s">
        <v>24</v>
      </c>
      <c r="C5" s="19">
        <v>20.7</v>
      </c>
      <c r="D5" s="19">
        <v>20.7</v>
      </c>
      <c r="E5" s="20">
        <f t="shared" si="0"/>
        <v>20.7</v>
      </c>
      <c r="F5" s="19">
        <v>21.2</v>
      </c>
      <c r="G5" s="19">
        <v>22.4</v>
      </c>
      <c r="H5" s="21">
        <f t="shared" si="1"/>
        <v>21.799999999999997</v>
      </c>
      <c r="I5" s="19">
        <v>21.1</v>
      </c>
      <c r="J5" s="19">
        <v>20</v>
      </c>
      <c r="K5" s="22">
        <f t="shared" si="2"/>
        <v>20.55</v>
      </c>
      <c r="L5" s="19">
        <v>20.6</v>
      </c>
      <c r="M5" s="19">
        <v>20.5</v>
      </c>
      <c r="N5" s="64">
        <f t="shared" si="3"/>
        <v>20.55</v>
      </c>
      <c r="O5" s="19">
        <v>22.5</v>
      </c>
      <c r="P5" s="19">
        <v>22.1</v>
      </c>
      <c r="Q5" s="65">
        <f t="shared" si="4"/>
        <v>22.3</v>
      </c>
      <c r="R5" s="19"/>
      <c r="S5" s="19"/>
      <c r="T5" s="19"/>
    </row>
    <row r="6" spans="1:20" x14ac:dyDescent="0.3">
      <c r="A6" s="17"/>
      <c r="B6" s="18" t="s">
        <v>25</v>
      </c>
      <c r="C6" s="19">
        <v>22.3</v>
      </c>
      <c r="D6" s="19">
        <v>22.1</v>
      </c>
      <c r="E6" s="20">
        <f t="shared" si="0"/>
        <v>22.200000000000003</v>
      </c>
      <c r="F6" s="19">
        <v>22.6</v>
      </c>
      <c r="G6" s="19">
        <v>21.9</v>
      </c>
      <c r="H6" s="21">
        <f t="shared" si="1"/>
        <v>22.25</v>
      </c>
      <c r="I6" s="19">
        <v>22.4</v>
      </c>
      <c r="J6" s="19">
        <v>22.1</v>
      </c>
      <c r="K6" s="22">
        <f t="shared" si="2"/>
        <v>22.25</v>
      </c>
      <c r="L6" s="19">
        <v>22.7</v>
      </c>
      <c r="M6" s="19">
        <v>21.7</v>
      </c>
      <c r="N6" s="64">
        <f t="shared" si="3"/>
        <v>22.2</v>
      </c>
      <c r="O6" s="19">
        <v>22</v>
      </c>
      <c r="P6" s="19">
        <v>22.5</v>
      </c>
      <c r="Q6" s="65">
        <f t="shared" si="4"/>
        <v>22.25</v>
      </c>
      <c r="R6" s="19"/>
      <c r="S6" s="19"/>
      <c r="T6" s="19"/>
    </row>
    <row r="7" spans="1:20" x14ac:dyDescent="0.3">
      <c r="A7" s="17"/>
      <c r="B7" s="18" t="s">
        <v>26</v>
      </c>
      <c r="C7" s="19">
        <v>22.6</v>
      </c>
      <c r="D7" s="19">
        <v>22.3</v>
      </c>
      <c r="E7" s="20">
        <f t="shared" si="0"/>
        <v>22.450000000000003</v>
      </c>
      <c r="F7" s="19">
        <v>22.5</v>
      </c>
      <c r="G7" s="19">
        <v>22.6</v>
      </c>
      <c r="H7" s="21">
        <f t="shared" si="1"/>
        <v>22.55</v>
      </c>
      <c r="I7" s="19">
        <v>22.7</v>
      </c>
      <c r="J7" s="19">
        <v>22.7</v>
      </c>
      <c r="K7" s="22">
        <f t="shared" si="2"/>
        <v>22.7</v>
      </c>
      <c r="L7" s="19">
        <v>22.7</v>
      </c>
      <c r="M7" s="19">
        <v>22.3</v>
      </c>
      <c r="N7" s="64">
        <f t="shared" si="3"/>
        <v>22.5</v>
      </c>
      <c r="O7" s="19">
        <v>22.9</v>
      </c>
      <c r="P7" s="19">
        <v>21.1</v>
      </c>
      <c r="Q7" s="65">
        <f t="shared" si="4"/>
        <v>22</v>
      </c>
      <c r="R7" s="19"/>
      <c r="S7" s="19"/>
      <c r="T7" s="19"/>
    </row>
    <row r="8" spans="1:20" x14ac:dyDescent="0.3">
      <c r="A8" s="17"/>
      <c r="B8" s="18" t="s">
        <v>27</v>
      </c>
      <c r="C8" s="19">
        <v>21.4</v>
      </c>
      <c r="D8" s="19">
        <v>21.1</v>
      </c>
      <c r="E8" s="20">
        <f t="shared" si="0"/>
        <v>21.25</v>
      </c>
      <c r="F8" s="19">
        <v>21.2</v>
      </c>
      <c r="G8" s="19">
        <v>20.6</v>
      </c>
      <c r="H8" s="21">
        <f t="shared" si="1"/>
        <v>20.9</v>
      </c>
      <c r="I8" s="19">
        <v>21.5</v>
      </c>
      <c r="J8" s="19">
        <v>21.5</v>
      </c>
      <c r="K8" s="22">
        <f t="shared" si="2"/>
        <v>21.5</v>
      </c>
      <c r="L8" s="19">
        <v>22.1</v>
      </c>
      <c r="M8" s="19">
        <v>22.1</v>
      </c>
      <c r="N8" s="64">
        <f t="shared" si="3"/>
        <v>22.1</v>
      </c>
      <c r="O8" s="19">
        <f>AVERAGE(O3:O7)</f>
        <v>21.02</v>
      </c>
      <c r="P8" s="19">
        <f>AVERAGE(P3:P7)</f>
        <v>20.82</v>
      </c>
      <c r="Q8" s="65">
        <f t="shared" si="4"/>
        <v>20.92</v>
      </c>
      <c r="R8" s="19"/>
      <c r="S8" s="19"/>
      <c r="T8" s="19"/>
    </row>
    <row r="9" spans="1:20" x14ac:dyDescent="0.3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20" x14ac:dyDescent="0.3"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x14ac:dyDescent="0.3">
      <c r="B11" s="2" t="s">
        <v>21</v>
      </c>
      <c r="C11" s="18" t="s">
        <v>22</v>
      </c>
      <c r="D11" s="18" t="s">
        <v>23</v>
      </c>
      <c r="E11" s="18" t="s">
        <v>24</v>
      </c>
      <c r="F11" s="18" t="s">
        <v>25</v>
      </c>
      <c r="G11" s="18" t="s">
        <v>26</v>
      </c>
      <c r="H11" s="18" t="s">
        <v>27</v>
      </c>
      <c r="I11" s="18"/>
      <c r="J11" s="18"/>
      <c r="K11" s="18"/>
      <c r="L11" s="18"/>
      <c r="M11" s="19"/>
      <c r="N11" s="19"/>
      <c r="O11" s="19"/>
      <c r="P11" s="19"/>
      <c r="Q11" s="19"/>
      <c r="R11" s="19"/>
      <c r="S11" s="19"/>
      <c r="T11" s="19"/>
    </row>
    <row r="12" spans="1:20" x14ac:dyDescent="0.3">
      <c r="B12" s="2" t="s">
        <v>6</v>
      </c>
      <c r="C12" s="25">
        <f>AVERAGE($E3)</f>
        <v>19.100000000000001</v>
      </c>
      <c r="D12" s="25">
        <f>AVERAGE($E4)</f>
        <v>18.850000000000001</v>
      </c>
      <c r="E12" s="25">
        <f>AVERAGE($E5)</f>
        <v>20.7</v>
      </c>
      <c r="F12" s="25">
        <f>AVERAGE($E6)</f>
        <v>22.200000000000003</v>
      </c>
      <c r="G12" s="25">
        <f>AVERAGE($E7)</f>
        <v>22.450000000000003</v>
      </c>
      <c r="H12" s="25">
        <f>AVERAGE($C8:$D8)</f>
        <v>21.25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x14ac:dyDescent="0.3">
      <c r="B13" s="2">
        <v>0.05</v>
      </c>
      <c r="C13" s="21">
        <f>AVERAGE($F3:$G3)</f>
        <v>19.25</v>
      </c>
      <c r="D13" s="21">
        <f>AVERAGE($F4:$G4)</f>
        <v>19.149999999999999</v>
      </c>
      <c r="E13" s="21">
        <f>AVERAGE($F5:$G5)</f>
        <v>21.799999999999997</v>
      </c>
      <c r="F13" s="21">
        <f>AVERAGE($F6:$G6)</f>
        <v>22.25</v>
      </c>
      <c r="G13" s="21">
        <f>AVERAGE($F7:$G7)</f>
        <v>22.55</v>
      </c>
      <c r="H13" s="21">
        <f>AVERAGE($F8:$G8)</f>
        <v>20.9</v>
      </c>
    </row>
    <row r="14" spans="1:20" x14ac:dyDescent="0.3">
      <c r="B14" s="2">
        <v>0.5</v>
      </c>
      <c r="C14" s="22">
        <f>AVERAGE($I3:$J3)</f>
        <v>19.5</v>
      </c>
      <c r="D14" s="22">
        <f>AVERAGE($I4:$J4)</f>
        <v>17.5</v>
      </c>
      <c r="E14" s="22">
        <f>AVERAGE($I5:$J5)</f>
        <v>20.55</v>
      </c>
      <c r="F14" s="22">
        <f>AVERAGE($I6:$J6)</f>
        <v>22.25</v>
      </c>
      <c r="G14" s="22">
        <f>AVERAGE($I7:$J7)</f>
        <v>22.7</v>
      </c>
      <c r="H14" s="22">
        <f>AVERAGE($I8:$J8)</f>
        <v>21.5</v>
      </c>
    </row>
    <row r="15" spans="1:20" x14ac:dyDescent="0.3">
      <c r="B15" s="2">
        <v>5</v>
      </c>
      <c r="C15" s="23">
        <f>AVERAGE($L3:$M3)</f>
        <v>19.350000000000001</v>
      </c>
      <c r="D15" s="23">
        <f>AVERAGE($L4:$M4)</f>
        <v>18.05</v>
      </c>
      <c r="E15" s="23">
        <f>AVERAGE($L5:$M5)</f>
        <v>20.55</v>
      </c>
      <c r="F15" s="23">
        <f>AVERAGE($L6:$M6)</f>
        <v>22.2</v>
      </c>
      <c r="G15" s="23">
        <f>AVERAGE($L7:$M7)</f>
        <v>22.5</v>
      </c>
      <c r="H15" s="23">
        <f>AVERAGE($L8:$M8)</f>
        <v>22.1</v>
      </c>
    </row>
    <row r="16" spans="1:20" x14ac:dyDescent="0.3">
      <c r="B16" s="2">
        <v>50</v>
      </c>
      <c r="C16" s="24">
        <f>AVERAGE($O3:$P3)</f>
        <v>19.25</v>
      </c>
      <c r="D16" s="24">
        <f>AVERAGE($O4:$P4)</f>
        <v>18.8</v>
      </c>
      <c r="E16" s="24">
        <f>AVERAGE($O5:$P5)</f>
        <v>22.3</v>
      </c>
      <c r="F16" s="24">
        <f>AVERAGE($O6:$P6)</f>
        <v>22.25</v>
      </c>
      <c r="G16" s="24">
        <f>AVERAGE($O7:$P7)</f>
        <v>22</v>
      </c>
      <c r="H16" s="32">
        <f>AVERAGE(O8:P8)</f>
        <v>20.92</v>
      </c>
      <c r="I16" s="18"/>
      <c r="J16" s="18"/>
      <c r="K16" s="18"/>
      <c r="L16" s="18"/>
    </row>
    <row r="17" spans="2:24" x14ac:dyDescent="0.3">
      <c r="I17" s="19"/>
      <c r="J17" s="19"/>
      <c r="K17" s="19"/>
      <c r="L17" s="19"/>
    </row>
    <row r="18" spans="2:24" x14ac:dyDescent="0.3">
      <c r="K18" s="19"/>
      <c r="L18" s="19"/>
    </row>
    <row r="19" spans="2:24" x14ac:dyDescent="0.3">
      <c r="K19" s="19"/>
      <c r="L19" s="19"/>
    </row>
    <row r="20" spans="2:24" x14ac:dyDescent="0.3">
      <c r="B20" s="27" t="s">
        <v>14</v>
      </c>
      <c r="K20" s="19"/>
      <c r="L20" s="19"/>
    </row>
    <row r="21" spans="2:24" x14ac:dyDescent="0.3">
      <c r="B21" t="s">
        <v>1</v>
      </c>
      <c r="C21">
        <v>100</v>
      </c>
      <c r="K21" s="19"/>
      <c r="L21" s="19"/>
    </row>
    <row r="22" spans="2:24" x14ac:dyDescent="0.3">
      <c r="B22" t="s">
        <v>3</v>
      </c>
      <c r="C22" t="s">
        <v>4</v>
      </c>
    </row>
    <row r="24" spans="2:24" x14ac:dyDescent="0.3">
      <c r="C24" s="2" t="s">
        <v>21</v>
      </c>
      <c r="D24" s="18" t="s">
        <v>22</v>
      </c>
      <c r="E24" s="18" t="s">
        <v>23</v>
      </c>
      <c r="F24" s="18" t="s">
        <v>24</v>
      </c>
      <c r="G24" s="18" t="s">
        <v>25</v>
      </c>
      <c r="H24" s="18" t="s">
        <v>26</v>
      </c>
      <c r="I24" s="18" t="s">
        <v>27</v>
      </c>
      <c r="J24" s="18"/>
    </row>
    <row r="25" spans="2:24" x14ac:dyDescent="0.3">
      <c r="C25" s="33" t="s">
        <v>6</v>
      </c>
      <c r="D25" s="34">
        <v>100</v>
      </c>
      <c r="E25" s="34">
        <v>100</v>
      </c>
      <c r="F25" s="34">
        <v>100</v>
      </c>
      <c r="G25" s="34">
        <v>100</v>
      </c>
      <c r="H25" s="34">
        <v>100</v>
      </c>
      <c r="I25" s="34">
        <v>100</v>
      </c>
      <c r="J25" s="34"/>
    </row>
    <row r="26" spans="2:24" x14ac:dyDescent="0.3">
      <c r="C26" s="33">
        <v>0.05</v>
      </c>
      <c r="D26" s="35">
        <f>$C13*$C$21/C$12</f>
        <v>100.78534031413612</v>
      </c>
      <c r="E26" s="35">
        <f t="shared" ref="E26:I29" si="5">D13*$C$21/D$12</f>
        <v>101.5915119363395</v>
      </c>
      <c r="F26" s="35">
        <f t="shared" si="5"/>
        <v>105.31400966183573</v>
      </c>
      <c r="G26" s="35">
        <f t="shared" si="5"/>
        <v>100.22522522522522</v>
      </c>
      <c r="H26" s="35">
        <f t="shared" si="5"/>
        <v>100.44543429844097</v>
      </c>
      <c r="I26" s="35">
        <f t="shared" si="5"/>
        <v>98.352941176470594</v>
      </c>
      <c r="J26" s="35"/>
    </row>
    <row r="27" spans="2:24" x14ac:dyDescent="0.3">
      <c r="C27" s="33">
        <v>0.5</v>
      </c>
      <c r="D27" s="35">
        <f>$C14*$C$21/C$12</f>
        <v>102.09424083769633</v>
      </c>
      <c r="E27" s="35">
        <f t="shared" si="5"/>
        <v>92.83819628647214</v>
      </c>
      <c r="F27" s="35">
        <f t="shared" si="5"/>
        <v>99.275362318840578</v>
      </c>
      <c r="G27" s="35">
        <f t="shared" si="5"/>
        <v>100.22522522522522</v>
      </c>
      <c r="H27" s="35">
        <f t="shared" si="5"/>
        <v>101.11358574610243</v>
      </c>
      <c r="I27" s="35">
        <f t="shared" si="5"/>
        <v>101.17647058823529</v>
      </c>
      <c r="J27" s="35"/>
    </row>
    <row r="28" spans="2:24" x14ac:dyDescent="0.3">
      <c r="C28" s="33">
        <v>5</v>
      </c>
      <c r="D28" s="35">
        <f>$C15*$C$21/C$12</f>
        <v>101.30890052356021</v>
      </c>
      <c r="E28" s="35">
        <f t="shared" si="5"/>
        <v>95.75596816976126</v>
      </c>
      <c r="F28" s="35">
        <f t="shared" si="5"/>
        <v>99.275362318840578</v>
      </c>
      <c r="G28" s="35">
        <f t="shared" si="5"/>
        <v>99.999999999999986</v>
      </c>
      <c r="H28" s="35">
        <f t="shared" si="5"/>
        <v>100.22271714922047</v>
      </c>
      <c r="I28" s="35">
        <f t="shared" si="5"/>
        <v>104</v>
      </c>
      <c r="J28" s="35"/>
      <c r="K28" s="18"/>
      <c r="L28" s="18"/>
      <c r="N28" s="2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2:24" x14ac:dyDescent="0.3">
      <c r="C29" s="33">
        <v>50</v>
      </c>
      <c r="D29" s="35">
        <f>$C16*$C$21/C$12</f>
        <v>100.78534031413612</v>
      </c>
      <c r="E29" s="35">
        <f t="shared" si="5"/>
        <v>99.734748010610076</v>
      </c>
      <c r="F29" s="35">
        <f t="shared" si="5"/>
        <v>107.72946859903382</v>
      </c>
      <c r="G29" s="35">
        <f t="shared" si="5"/>
        <v>100.22522522522522</v>
      </c>
      <c r="H29" s="35">
        <f t="shared" si="5"/>
        <v>97.995545657015583</v>
      </c>
      <c r="I29" s="35">
        <f t="shared" si="5"/>
        <v>98.447058823529417</v>
      </c>
      <c r="J29" s="35"/>
      <c r="K29" s="45"/>
      <c r="L29" s="40"/>
      <c r="M29" s="43"/>
      <c r="N29" s="40"/>
      <c r="O29" s="40"/>
      <c r="P29" s="18"/>
      <c r="Q29" s="18"/>
      <c r="R29" s="18"/>
      <c r="S29" s="18"/>
      <c r="T29" s="18"/>
      <c r="U29" s="18"/>
      <c r="V29" s="18"/>
      <c r="W29" s="18"/>
      <c r="X29" s="18"/>
    </row>
    <row r="30" spans="2:24" ht="15" thickBot="1" x14ac:dyDescent="0.35">
      <c r="K30" s="46"/>
      <c r="L30" s="44"/>
      <c r="M30" s="43"/>
      <c r="N30" s="40"/>
      <c r="O30" s="43"/>
      <c r="T30" s="19"/>
      <c r="U30" s="28"/>
      <c r="V30" s="28"/>
      <c r="W30" s="28"/>
      <c r="X30" s="28"/>
    </row>
    <row r="31" spans="2:24" x14ac:dyDescent="0.3">
      <c r="B31" s="47"/>
      <c r="C31" s="48"/>
      <c r="D31" s="48"/>
      <c r="E31" s="48"/>
      <c r="F31" s="48"/>
      <c r="G31" s="48"/>
      <c r="H31" s="49"/>
      <c r="K31" s="46"/>
      <c r="L31" s="44"/>
      <c r="M31" s="43"/>
      <c r="N31" s="40"/>
      <c r="O31" s="43"/>
      <c r="U31" s="28"/>
      <c r="V31" s="28"/>
      <c r="W31" s="28"/>
      <c r="X31" s="28"/>
    </row>
    <row r="32" spans="2:24" x14ac:dyDescent="0.3">
      <c r="B32" s="50"/>
      <c r="D32" s="29" t="s">
        <v>13</v>
      </c>
      <c r="E32" s="29" t="s">
        <v>5</v>
      </c>
      <c r="H32" s="51"/>
      <c r="K32" s="46"/>
      <c r="L32" s="44"/>
      <c r="M32" s="43"/>
      <c r="N32" s="40"/>
      <c r="O32" s="43"/>
      <c r="S32" s="28"/>
      <c r="T32" s="28"/>
      <c r="U32" s="28"/>
      <c r="V32" s="28"/>
      <c r="W32" s="28"/>
      <c r="X32" s="28"/>
    </row>
    <row r="33" spans="2:18" x14ac:dyDescent="0.3">
      <c r="B33" s="50"/>
      <c r="C33" s="2" t="s">
        <v>6</v>
      </c>
      <c r="D33" s="19">
        <f>AVERAGE(D25:I25)</f>
        <v>100</v>
      </c>
      <c r="E33" s="18"/>
      <c r="H33" s="52"/>
      <c r="I33" s="30"/>
      <c r="J33" s="19"/>
      <c r="K33" s="46"/>
      <c r="L33" s="44"/>
      <c r="M33" s="43"/>
      <c r="N33" s="40"/>
      <c r="O33" s="43"/>
    </row>
    <row r="34" spans="2:18" x14ac:dyDescent="0.3">
      <c r="B34" s="50"/>
      <c r="C34" s="2" t="s">
        <v>7</v>
      </c>
      <c r="D34" s="19">
        <f>AVERAGE(D26:H26,I26)</f>
        <v>101.1190771020747</v>
      </c>
      <c r="E34" s="28">
        <f>STDEV(D26:H26,I26)</f>
        <v>2.3167351104839806</v>
      </c>
      <c r="F34" s="63"/>
      <c r="H34" s="52"/>
      <c r="I34" s="30"/>
      <c r="J34" s="19"/>
    </row>
    <row r="35" spans="2:18" x14ac:dyDescent="0.3">
      <c r="B35" s="54"/>
      <c r="C35" s="2" t="s">
        <v>8</v>
      </c>
      <c r="D35" s="19">
        <f>AVERAGE(D27:H27,I27)</f>
        <v>99.453846833761986</v>
      </c>
      <c r="E35" s="28">
        <f>STDEV(D27:H27,I27)</f>
        <v>3.3789809073554933</v>
      </c>
      <c r="F35" s="63"/>
      <c r="G35" s="63"/>
      <c r="H35" s="52"/>
      <c r="K35" s="33"/>
      <c r="L35" s="33"/>
      <c r="M35" s="33"/>
      <c r="N35" s="33"/>
    </row>
    <row r="36" spans="2:18" x14ac:dyDescent="0.3">
      <c r="B36" s="50"/>
      <c r="C36" s="2">
        <v>5</v>
      </c>
      <c r="D36" s="19">
        <f>AVERAGE(G28:I28,D28:F28)</f>
        <v>100.09382469356376</v>
      </c>
      <c r="E36" s="28">
        <f>STDEV(G28:I28,D28:F28)</f>
        <v>2.6924676791164934</v>
      </c>
      <c r="F36" s="63"/>
      <c r="H36" s="52"/>
      <c r="K36" s="46"/>
      <c r="L36" s="46"/>
      <c r="M36" s="46"/>
      <c r="N36" s="46"/>
      <c r="O36" s="2"/>
      <c r="P36" s="2"/>
      <c r="Q36" s="2"/>
      <c r="R36" s="2"/>
    </row>
    <row r="37" spans="2:18" x14ac:dyDescent="0.3">
      <c r="B37" s="54"/>
      <c r="C37" s="2">
        <v>50</v>
      </c>
      <c r="D37" s="19">
        <f>AVERAGE(D29:I29)</f>
        <v>100.81956443825838</v>
      </c>
      <c r="E37" s="28">
        <f>STDEV(D29:I29)</f>
        <v>3.5463185855856416</v>
      </c>
      <c r="F37" s="63"/>
      <c r="G37" s="63"/>
      <c r="H37" s="52"/>
      <c r="K37" s="46"/>
      <c r="L37" s="46"/>
      <c r="M37" s="46"/>
      <c r="N37" s="46"/>
      <c r="O37" s="19"/>
      <c r="P37" s="19"/>
      <c r="Q37" s="19"/>
      <c r="R37" s="19"/>
    </row>
    <row r="38" spans="2:18" x14ac:dyDescent="0.3">
      <c r="B38" s="50"/>
      <c r="C38" s="2"/>
      <c r="D38" s="19"/>
      <c r="H38" s="51"/>
      <c r="K38" s="44"/>
      <c r="L38" s="44"/>
      <c r="M38" s="44"/>
      <c r="N38" s="44"/>
      <c r="O38" s="19"/>
      <c r="P38" s="19"/>
      <c r="Q38" s="19"/>
      <c r="R38" s="19"/>
    </row>
    <row r="39" spans="2:18" ht="18" x14ac:dyDescent="0.35">
      <c r="B39" s="50"/>
      <c r="C39" s="56" t="s">
        <v>10</v>
      </c>
      <c r="H39" s="51"/>
      <c r="K39" s="40"/>
      <c r="L39" s="40"/>
      <c r="M39" s="40"/>
      <c r="N39" s="40"/>
      <c r="O39" s="19"/>
      <c r="P39" s="19"/>
      <c r="Q39" s="19"/>
      <c r="R39" s="19"/>
    </row>
    <row r="40" spans="2:18" ht="15" thickBot="1" x14ac:dyDescent="0.35">
      <c r="B40" s="57"/>
      <c r="C40" s="58"/>
      <c r="D40" s="58"/>
      <c r="E40" s="58"/>
      <c r="F40" s="58"/>
      <c r="G40" s="58"/>
      <c r="H40" s="59"/>
      <c r="K40" s="40"/>
      <c r="L40" s="40"/>
      <c r="M40" s="40"/>
      <c r="N40" s="40"/>
      <c r="O40" s="19"/>
      <c r="P40" s="19"/>
      <c r="Q40" s="19"/>
      <c r="R40" s="19"/>
    </row>
    <row r="41" spans="2:18" x14ac:dyDescent="0.3">
      <c r="K41" s="40"/>
      <c r="L41" s="40"/>
      <c r="M41" s="40"/>
      <c r="N41" s="40"/>
      <c r="O41" s="19"/>
      <c r="P41" s="19"/>
      <c r="Q41" s="28"/>
      <c r="R41" s="19"/>
    </row>
    <row r="42" spans="2:18" x14ac:dyDescent="0.3">
      <c r="N42" s="18"/>
      <c r="O42" s="19"/>
      <c r="P42" s="19"/>
      <c r="Q42" s="28"/>
      <c r="R42" s="19"/>
    </row>
    <row r="43" spans="2:18" x14ac:dyDescent="0.3">
      <c r="N43" s="18"/>
      <c r="O43" s="28"/>
      <c r="P43" s="28"/>
      <c r="Q43" s="28"/>
      <c r="R43" s="19"/>
    </row>
    <row r="44" spans="2:18" x14ac:dyDescent="0.3">
      <c r="N44" s="18"/>
      <c r="O44" s="28"/>
      <c r="P44" s="28"/>
      <c r="Q44" s="28"/>
      <c r="R44" s="19"/>
    </row>
    <row r="45" spans="2:18" x14ac:dyDescent="0.3">
      <c r="N45" s="18"/>
      <c r="O45" s="28"/>
      <c r="P45" s="28"/>
      <c r="Q45" s="28"/>
      <c r="R45" s="19"/>
    </row>
    <row r="46" spans="2:18" x14ac:dyDescent="0.3">
      <c r="N46" s="18"/>
      <c r="O46" s="28"/>
      <c r="P46" s="28"/>
      <c r="Q46" s="28"/>
      <c r="R46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A12AE-9AAF-492B-83C3-AD513AADC9DF}">
  <dimension ref="A1:X46"/>
  <sheetViews>
    <sheetView topLeftCell="A22" workbookViewId="0">
      <selection sqref="A1:B1"/>
    </sheetView>
  </sheetViews>
  <sheetFormatPr defaultRowHeight="14.4" x14ac:dyDescent="0.3"/>
  <cols>
    <col min="1" max="1" width="12.33203125" customWidth="1"/>
    <col min="2" max="2" width="12.88671875" customWidth="1"/>
  </cols>
  <sheetData>
    <row r="1" spans="1:20" x14ac:dyDescent="0.3">
      <c r="A1" s="85" t="s">
        <v>38</v>
      </c>
      <c r="B1" s="85"/>
      <c r="F1" s="1" t="s">
        <v>0</v>
      </c>
      <c r="I1" s="1" t="s">
        <v>0</v>
      </c>
      <c r="L1" s="1" t="s">
        <v>0</v>
      </c>
      <c r="O1" s="1" t="s">
        <v>0</v>
      </c>
    </row>
    <row r="2" spans="1:20" x14ac:dyDescent="0.3">
      <c r="A2" s="2"/>
      <c r="B2" s="2" t="s">
        <v>21</v>
      </c>
      <c r="C2" s="3" t="s">
        <v>6</v>
      </c>
      <c r="D2" s="4"/>
      <c r="E2" s="3" t="s">
        <v>13</v>
      </c>
      <c r="F2" s="5">
        <v>0.05</v>
      </c>
      <c r="G2" s="6"/>
      <c r="H2" s="7" t="s">
        <v>13</v>
      </c>
      <c r="I2" s="8">
        <v>0.5</v>
      </c>
      <c r="J2" s="9"/>
      <c r="K2" s="10" t="s">
        <v>13</v>
      </c>
      <c r="L2" s="11">
        <v>5</v>
      </c>
      <c r="M2" s="12"/>
      <c r="N2" s="13" t="s">
        <v>13</v>
      </c>
      <c r="O2" s="14">
        <v>50</v>
      </c>
      <c r="P2" s="15"/>
      <c r="Q2" s="16" t="s">
        <v>13</v>
      </c>
      <c r="R2" s="2"/>
      <c r="T2" s="29"/>
    </row>
    <row r="3" spans="1:20" x14ac:dyDescent="0.3">
      <c r="A3" s="17"/>
      <c r="B3" s="18" t="s">
        <v>22</v>
      </c>
      <c r="C3" s="19">
        <v>16.2</v>
      </c>
      <c r="D3" s="19">
        <v>16.2</v>
      </c>
      <c r="E3" s="20">
        <f>AVERAGE(C3:D3)</f>
        <v>16.2</v>
      </c>
      <c r="F3" s="19">
        <v>15.5</v>
      </c>
      <c r="G3" s="19">
        <v>15.5</v>
      </c>
      <c r="H3" s="21">
        <f>AVERAGE(F3:G3)</f>
        <v>15.5</v>
      </c>
      <c r="I3" s="19">
        <v>15.3</v>
      </c>
      <c r="J3" s="19">
        <v>15.4</v>
      </c>
      <c r="K3" s="22">
        <f>AVERAGE(I3:J3)</f>
        <v>15.350000000000001</v>
      </c>
      <c r="L3" s="19">
        <v>15.7</v>
      </c>
      <c r="M3" s="19">
        <v>15.9</v>
      </c>
      <c r="N3" s="23">
        <f>AVERAGE(L3:M3)</f>
        <v>15.8</v>
      </c>
      <c r="O3" s="19">
        <v>15.7</v>
      </c>
      <c r="P3" s="19">
        <v>15.4</v>
      </c>
      <c r="Q3" s="24">
        <f>AVERAGE(O3:P3)</f>
        <v>15.55</v>
      </c>
      <c r="R3" s="19"/>
      <c r="S3" s="19"/>
      <c r="T3" s="19"/>
    </row>
    <row r="4" spans="1:20" x14ac:dyDescent="0.3">
      <c r="A4" s="17"/>
      <c r="B4" s="18" t="s">
        <v>23</v>
      </c>
      <c r="C4" s="19">
        <v>15.8</v>
      </c>
      <c r="D4" s="19">
        <v>15.6</v>
      </c>
      <c r="E4" s="20">
        <f t="shared" ref="E4:E8" si="0">AVERAGE(C4:D4)</f>
        <v>15.7</v>
      </c>
      <c r="F4" s="19">
        <v>15.2</v>
      </c>
      <c r="G4" s="19">
        <v>15</v>
      </c>
      <c r="H4" s="21">
        <f t="shared" ref="H4:H8" si="1">AVERAGE(F4:G4)</f>
        <v>15.1</v>
      </c>
      <c r="I4" s="19">
        <v>15.5</v>
      </c>
      <c r="J4" s="19">
        <v>15.2</v>
      </c>
      <c r="K4" s="22">
        <f t="shared" ref="K4:K8" si="2">AVERAGE(I4:J4)</f>
        <v>15.35</v>
      </c>
      <c r="L4" s="19">
        <v>15.5</v>
      </c>
      <c r="M4" s="19">
        <v>15.2</v>
      </c>
      <c r="N4" s="23">
        <f t="shared" ref="N4:N7" si="3">AVERAGE(L4:M4)</f>
        <v>15.35</v>
      </c>
      <c r="O4" s="19">
        <v>15.1</v>
      </c>
      <c r="P4" s="19">
        <v>14.9</v>
      </c>
      <c r="Q4" s="24">
        <f t="shared" ref="Q4:Q8" si="4">AVERAGE(O4:P4)</f>
        <v>15</v>
      </c>
      <c r="R4" s="19"/>
      <c r="S4" s="19"/>
      <c r="T4" s="19"/>
    </row>
    <row r="5" spans="1:20" x14ac:dyDescent="0.3">
      <c r="A5" s="17"/>
      <c r="B5" s="18" t="s">
        <v>24</v>
      </c>
      <c r="C5" s="19">
        <v>14.9</v>
      </c>
      <c r="D5" s="19">
        <v>15</v>
      </c>
      <c r="E5" s="20">
        <f t="shared" si="0"/>
        <v>14.95</v>
      </c>
      <c r="F5" s="19">
        <v>16.100000000000001</v>
      </c>
      <c r="G5" s="19">
        <v>14.8</v>
      </c>
      <c r="H5" s="21">
        <f t="shared" si="1"/>
        <v>15.450000000000001</v>
      </c>
      <c r="I5" s="19">
        <v>14.8</v>
      </c>
      <c r="J5" s="19">
        <v>14.8</v>
      </c>
      <c r="K5" s="22">
        <f t="shared" si="2"/>
        <v>14.8</v>
      </c>
      <c r="L5" s="19">
        <v>15</v>
      </c>
      <c r="M5" s="19">
        <v>14.9</v>
      </c>
      <c r="N5" s="23">
        <f t="shared" si="3"/>
        <v>14.95</v>
      </c>
      <c r="O5" s="19">
        <v>15</v>
      </c>
      <c r="P5" s="19">
        <v>14.4</v>
      </c>
      <c r="Q5" s="24">
        <f t="shared" si="4"/>
        <v>14.7</v>
      </c>
      <c r="R5" s="19"/>
      <c r="S5" s="19"/>
      <c r="T5" s="19"/>
    </row>
    <row r="6" spans="1:20" x14ac:dyDescent="0.3">
      <c r="A6" s="17"/>
      <c r="B6" s="18" t="s">
        <v>25</v>
      </c>
      <c r="C6" s="19">
        <v>14.7</v>
      </c>
      <c r="D6" s="19">
        <v>16.600000000000001</v>
      </c>
      <c r="E6" s="20">
        <f t="shared" si="0"/>
        <v>15.65</v>
      </c>
      <c r="F6" s="19">
        <v>14.4</v>
      </c>
      <c r="G6" s="19">
        <v>14.3</v>
      </c>
      <c r="H6" s="21">
        <f t="shared" si="1"/>
        <v>14.350000000000001</v>
      </c>
      <c r="I6" s="19">
        <v>14.1</v>
      </c>
      <c r="J6" s="19">
        <v>14</v>
      </c>
      <c r="K6" s="22">
        <f t="shared" si="2"/>
        <v>14.05</v>
      </c>
      <c r="L6" s="19">
        <v>14.3</v>
      </c>
      <c r="M6" s="19">
        <v>13.7</v>
      </c>
      <c r="N6" s="23">
        <f t="shared" si="3"/>
        <v>14</v>
      </c>
      <c r="O6" s="19">
        <v>14.3</v>
      </c>
      <c r="P6" s="19">
        <v>13.9</v>
      </c>
      <c r="Q6" s="24">
        <f t="shared" si="4"/>
        <v>14.100000000000001</v>
      </c>
      <c r="R6" s="19"/>
      <c r="S6" s="19"/>
      <c r="T6" s="19"/>
    </row>
    <row r="7" spans="1:20" x14ac:dyDescent="0.3">
      <c r="A7" s="17"/>
      <c r="B7" s="18" t="s">
        <v>26</v>
      </c>
      <c r="C7" s="19">
        <v>14.8</v>
      </c>
      <c r="D7" s="19">
        <v>13.3</v>
      </c>
      <c r="E7" s="20">
        <f t="shared" si="0"/>
        <v>14.05</v>
      </c>
      <c r="F7" s="19">
        <v>14.4</v>
      </c>
      <c r="G7" s="19">
        <v>14.7</v>
      </c>
      <c r="H7" s="21">
        <f t="shared" si="1"/>
        <v>14.55</v>
      </c>
      <c r="I7" s="19">
        <v>14.1</v>
      </c>
      <c r="J7" s="19">
        <v>14.5</v>
      </c>
      <c r="K7" s="22">
        <f t="shared" si="2"/>
        <v>14.3</v>
      </c>
      <c r="L7" s="19">
        <v>14.5</v>
      </c>
      <c r="M7" s="19">
        <v>14.4</v>
      </c>
      <c r="N7" s="23">
        <f t="shared" si="3"/>
        <v>14.45</v>
      </c>
      <c r="O7" s="19">
        <v>14.4</v>
      </c>
      <c r="P7" s="19">
        <v>14.3</v>
      </c>
      <c r="Q7" s="24">
        <f t="shared" si="4"/>
        <v>14.350000000000001</v>
      </c>
      <c r="R7" s="19"/>
      <c r="S7" s="19"/>
      <c r="T7" s="19"/>
    </row>
    <row r="8" spans="1:20" x14ac:dyDescent="0.3">
      <c r="A8" s="17"/>
      <c r="B8" s="18" t="s">
        <v>27</v>
      </c>
      <c r="C8" s="19">
        <v>14.7</v>
      </c>
      <c r="D8" s="19">
        <v>14.9</v>
      </c>
      <c r="E8" s="20">
        <f t="shared" si="0"/>
        <v>14.8</v>
      </c>
      <c r="F8" s="19">
        <v>15.1</v>
      </c>
      <c r="G8" s="19">
        <v>14.6</v>
      </c>
      <c r="H8" s="21">
        <f t="shared" si="1"/>
        <v>14.85</v>
      </c>
      <c r="I8" s="19">
        <v>14.6</v>
      </c>
      <c r="J8" s="19">
        <v>14.4</v>
      </c>
      <c r="K8" s="22">
        <f t="shared" si="2"/>
        <v>14.5</v>
      </c>
      <c r="L8" s="19">
        <v>13.6</v>
      </c>
      <c r="M8" s="19">
        <v>14.9</v>
      </c>
      <c r="N8" s="23">
        <f>AVERAGE(M8:M8)</f>
        <v>14.9</v>
      </c>
      <c r="O8" s="19">
        <v>15.1</v>
      </c>
      <c r="P8" s="19">
        <v>14.7</v>
      </c>
      <c r="Q8" s="24">
        <f t="shared" si="4"/>
        <v>14.899999999999999</v>
      </c>
      <c r="R8" s="19"/>
      <c r="S8" s="19"/>
      <c r="T8" s="19"/>
    </row>
    <row r="9" spans="1:20" x14ac:dyDescent="0.3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20" x14ac:dyDescent="0.3"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x14ac:dyDescent="0.3"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x14ac:dyDescent="0.3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6" spans="1:20" x14ac:dyDescent="0.3">
      <c r="B16" s="2" t="s">
        <v>21</v>
      </c>
      <c r="C16" s="18" t="s">
        <v>22</v>
      </c>
      <c r="D16" s="18" t="s">
        <v>23</v>
      </c>
      <c r="E16" s="18" t="s">
        <v>24</v>
      </c>
      <c r="F16" s="18" t="s">
        <v>25</v>
      </c>
      <c r="G16" s="18" t="s">
        <v>26</v>
      </c>
      <c r="H16" s="18" t="s">
        <v>27</v>
      </c>
      <c r="I16" s="18"/>
      <c r="J16" s="18"/>
      <c r="K16" s="18"/>
      <c r="L16" s="18"/>
    </row>
    <row r="17" spans="1:24" x14ac:dyDescent="0.3">
      <c r="B17" s="2" t="s">
        <v>6</v>
      </c>
      <c r="C17" s="25">
        <f>AVERAGE($E3)</f>
        <v>16.2</v>
      </c>
      <c r="D17" s="25">
        <f>AVERAGE($E4)</f>
        <v>15.7</v>
      </c>
      <c r="E17" s="25">
        <f>AVERAGE($E5)</f>
        <v>14.95</v>
      </c>
      <c r="F17" s="25">
        <f>AVERAGE($E6)</f>
        <v>15.65</v>
      </c>
      <c r="G17" s="25">
        <f>AVERAGE($E7)</f>
        <v>14.05</v>
      </c>
      <c r="H17" s="25">
        <f>AVERAGE($E8)</f>
        <v>14.8</v>
      </c>
      <c r="I17" s="19"/>
      <c r="J17" s="19"/>
      <c r="K17" s="19"/>
      <c r="L17" s="19"/>
    </row>
    <row r="18" spans="1:24" x14ac:dyDescent="0.3">
      <c r="B18" s="2">
        <v>0.05</v>
      </c>
      <c r="C18" s="21">
        <f>AVERAGE($F3:$G3)</f>
        <v>15.5</v>
      </c>
      <c r="D18" s="21">
        <f>AVERAGE($H4)</f>
        <v>15.1</v>
      </c>
      <c r="E18" s="21">
        <f>AVERAGE($F5:$G5)</f>
        <v>15.450000000000001</v>
      </c>
      <c r="F18" s="21">
        <f>AVERAGE($F6:$G6)</f>
        <v>14.350000000000001</v>
      </c>
      <c r="G18" s="21">
        <f>AVERAGE($F7:$G7)</f>
        <v>14.55</v>
      </c>
      <c r="H18" s="21">
        <f>AVERAGE($F8:$G8)</f>
        <v>14.85</v>
      </c>
      <c r="I18" s="19"/>
      <c r="J18" s="19"/>
      <c r="K18" s="19"/>
      <c r="L18" s="19"/>
    </row>
    <row r="19" spans="1:24" x14ac:dyDescent="0.3">
      <c r="B19" s="2">
        <v>0.5</v>
      </c>
      <c r="C19" s="22">
        <f>AVERAGE($I3:$J3)</f>
        <v>15.350000000000001</v>
      </c>
      <c r="D19" s="22">
        <f>AVERAGE($I4:$J4)</f>
        <v>15.35</v>
      </c>
      <c r="E19" s="22">
        <f>AVERAGE($I5:$J5)</f>
        <v>14.8</v>
      </c>
      <c r="F19" s="22">
        <f>AVERAGE($I6:$J6)</f>
        <v>14.05</v>
      </c>
      <c r="G19" s="22">
        <f>AVERAGE($I7:$J7)</f>
        <v>14.3</v>
      </c>
      <c r="H19" s="22">
        <f>AVERAGE($I8:$J8)</f>
        <v>14.5</v>
      </c>
      <c r="I19" s="19"/>
      <c r="J19" s="19"/>
      <c r="K19" s="19"/>
      <c r="L19" s="19"/>
    </row>
    <row r="20" spans="1:24" x14ac:dyDescent="0.3">
      <c r="B20" s="2">
        <v>5</v>
      </c>
      <c r="C20" s="23">
        <f>AVERAGE($L3:$M3)</f>
        <v>15.8</v>
      </c>
      <c r="D20" s="23">
        <f>AVERAGE($L4:$M4)</f>
        <v>15.35</v>
      </c>
      <c r="E20" s="23">
        <f>AVERAGE($L5:$M5)</f>
        <v>14.95</v>
      </c>
      <c r="F20" s="23">
        <f>AVERAGE($L6:$M6)</f>
        <v>14</v>
      </c>
      <c r="G20" s="23">
        <f>AVERAGE($L7:$M7)</f>
        <v>14.45</v>
      </c>
      <c r="H20" s="23">
        <f>AVERAGE($M8:$M8)</f>
        <v>14.9</v>
      </c>
      <c r="I20" s="19"/>
      <c r="J20" s="19"/>
      <c r="K20" s="19"/>
      <c r="L20" s="19"/>
    </row>
    <row r="21" spans="1:24" x14ac:dyDescent="0.3">
      <c r="B21" s="2">
        <v>50</v>
      </c>
      <c r="C21" s="24">
        <f>AVERAGE($O3:$P3)</f>
        <v>15.55</v>
      </c>
      <c r="D21" s="24">
        <f>AVERAGE($O4:$P4)</f>
        <v>15</v>
      </c>
      <c r="E21" s="24">
        <f>AVERAGE($O5:$P5)</f>
        <v>14.7</v>
      </c>
      <c r="F21" s="24">
        <f>AVERAGE($O6:$P6)</f>
        <v>14.100000000000001</v>
      </c>
      <c r="G21" s="24">
        <f>AVERAGE($O7:$P7)</f>
        <v>14.350000000000001</v>
      </c>
      <c r="H21" s="32">
        <f>AVERAGE(O8:P8)</f>
        <v>14.899999999999999</v>
      </c>
      <c r="I21" s="19"/>
      <c r="J21" s="19"/>
      <c r="K21" s="19"/>
      <c r="L21" s="19"/>
    </row>
    <row r="24" spans="1:24" x14ac:dyDescent="0.3">
      <c r="A24" s="27" t="s">
        <v>2</v>
      </c>
    </row>
    <row r="25" spans="1:24" x14ac:dyDescent="0.3">
      <c r="A25" t="s">
        <v>1</v>
      </c>
      <c r="B25">
        <v>100</v>
      </c>
    </row>
    <row r="26" spans="1:24" x14ac:dyDescent="0.3">
      <c r="A26" t="s">
        <v>3</v>
      </c>
      <c r="B26" t="s">
        <v>4</v>
      </c>
    </row>
    <row r="28" spans="1:24" x14ac:dyDescent="0.3">
      <c r="B28" s="2" t="s">
        <v>21</v>
      </c>
      <c r="C28" s="18" t="s">
        <v>22</v>
      </c>
      <c r="D28" s="18" t="s">
        <v>23</v>
      </c>
      <c r="E28" s="18" t="s">
        <v>24</v>
      </c>
      <c r="F28" s="18" t="s">
        <v>25</v>
      </c>
      <c r="G28" s="18" t="s">
        <v>26</v>
      </c>
      <c r="H28" s="18" t="s">
        <v>27</v>
      </c>
      <c r="I28" s="18"/>
      <c r="J28" s="18"/>
      <c r="K28" s="18"/>
      <c r="L28" s="18"/>
      <c r="N28" s="2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x14ac:dyDescent="0.3">
      <c r="B29" s="33" t="s">
        <v>16</v>
      </c>
      <c r="C29" s="34">
        <v>100</v>
      </c>
      <c r="D29" s="34">
        <v>100</v>
      </c>
      <c r="E29" s="34">
        <v>100</v>
      </c>
      <c r="F29" s="34">
        <v>100</v>
      </c>
      <c r="G29" s="34">
        <v>100</v>
      </c>
      <c r="H29" s="34">
        <v>100</v>
      </c>
      <c r="I29" s="34"/>
      <c r="J29" s="34"/>
      <c r="K29" s="34"/>
      <c r="L29" s="18"/>
      <c r="N29" s="2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spans="1:24" x14ac:dyDescent="0.3">
      <c r="B30" s="33">
        <v>0.05</v>
      </c>
      <c r="C30" s="35">
        <f>$C18*$B$25/C$17</f>
        <v>95.679012345679013</v>
      </c>
      <c r="D30" s="35">
        <f>D18*$B$25/D$17</f>
        <v>96.178343949044589</v>
      </c>
      <c r="E30" s="35">
        <f t="shared" ref="E30:H30" si="5">E18*$B$25/E$17</f>
        <v>103.34448160535118</v>
      </c>
      <c r="F30" s="35">
        <f t="shared" si="5"/>
        <v>91.693290734824288</v>
      </c>
      <c r="G30" s="35">
        <f>G18*$B$25/G$17</f>
        <v>103.55871886120995</v>
      </c>
      <c r="H30" s="35">
        <f t="shared" si="5"/>
        <v>100.33783783783784</v>
      </c>
      <c r="I30" s="35"/>
      <c r="J30" s="35"/>
      <c r="K30" s="35"/>
      <c r="L30" s="28"/>
      <c r="N30" s="2"/>
      <c r="T30" s="19"/>
      <c r="U30" s="28"/>
      <c r="V30" s="28"/>
      <c r="W30" s="28"/>
      <c r="X30" s="28"/>
    </row>
    <row r="31" spans="1:24" x14ac:dyDescent="0.3">
      <c r="B31" s="33">
        <v>0.5</v>
      </c>
      <c r="C31" s="35">
        <f t="shared" ref="C31:C33" si="6">$C19*$B$25/C$17</f>
        <v>94.753086419753103</v>
      </c>
      <c r="D31" s="35">
        <f t="shared" ref="D31:H33" si="7">D19*$B$25/D$17</f>
        <v>97.770700636942678</v>
      </c>
      <c r="E31" s="35">
        <f t="shared" si="7"/>
        <v>98.996655518394647</v>
      </c>
      <c r="F31" s="35">
        <f t="shared" si="7"/>
        <v>89.776357827476033</v>
      </c>
      <c r="G31" s="35">
        <f t="shared" si="7"/>
        <v>101.77935943060498</v>
      </c>
      <c r="H31" s="35">
        <f t="shared" si="7"/>
        <v>97.972972972972968</v>
      </c>
      <c r="I31" s="35"/>
      <c r="J31" s="35"/>
      <c r="K31" s="35"/>
      <c r="L31" s="28"/>
      <c r="N31" s="2"/>
      <c r="U31" s="28"/>
      <c r="V31" s="28"/>
      <c r="W31" s="28"/>
      <c r="X31" s="28"/>
    </row>
    <row r="32" spans="1:24" x14ac:dyDescent="0.3">
      <c r="B32" s="33">
        <v>5</v>
      </c>
      <c r="C32" s="35">
        <f t="shared" si="6"/>
        <v>97.530864197530875</v>
      </c>
      <c r="D32" s="35">
        <f t="shared" si="7"/>
        <v>97.770700636942678</v>
      </c>
      <c r="E32" s="35">
        <f t="shared" si="7"/>
        <v>100</v>
      </c>
      <c r="F32" s="35">
        <f t="shared" si="7"/>
        <v>89.456869009584665</v>
      </c>
      <c r="G32" s="35">
        <f t="shared" si="7"/>
        <v>102.84697508896797</v>
      </c>
      <c r="H32" s="35">
        <f t="shared" si="7"/>
        <v>100.67567567567568</v>
      </c>
      <c r="I32" s="35"/>
      <c r="J32" s="35"/>
      <c r="K32" s="35"/>
      <c r="L32" s="28"/>
      <c r="N32" s="2"/>
      <c r="S32" s="28"/>
      <c r="T32" s="28"/>
      <c r="U32" s="28"/>
      <c r="V32" s="28"/>
      <c r="W32" s="28"/>
      <c r="X32" s="28"/>
    </row>
    <row r="33" spans="1:18" x14ac:dyDescent="0.3">
      <c r="B33" s="33">
        <v>50</v>
      </c>
      <c r="C33" s="35">
        <f t="shared" si="6"/>
        <v>95.987654320987659</v>
      </c>
      <c r="D33" s="35">
        <f t="shared" si="7"/>
        <v>95.541401273885356</v>
      </c>
      <c r="E33" s="35">
        <f t="shared" si="7"/>
        <v>98.327759197324426</v>
      </c>
      <c r="F33" s="35">
        <f t="shared" si="7"/>
        <v>90.09584664536743</v>
      </c>
      <c r="G33" s="35">
        <f>G21*$B$25/G$17</f>
        <v>102.13523131672599</v>
      </c>
      <c r="H33" s="35">
        <f t="shared" si="7"/>
        <v>100.67567567567565</v>
      </c>
      <c r="I33" s="35"/>
      <c r="J33" s="35"/>
      <c r="K33" s="35"/>
      <c r="L33" s="28"/>
      <c r="N33" s="2"/>
    </row>
    <row r="35" spans="1:18" ht="15" thickBot="1" x14ac:dyDescent="0.35"/>
    <row r="36" spans="1:18" x14ac:dyDescent="0.3">
      <c r="B36" s="47"/>
      <c r="C36" s="66" t="s">
        <v>13</v>
      </c>
      <c r="D36" s="66" t="s">
        <v>5</v>
      </c>
      <c r="E36" s="49"/>
      <c r="K36" s="36"/>
      <c r="L36" s="37"/>
      <c r="M36" s="37"/>
      <c r="N36" s="37"/>
      <c r="O36" s="37"/>
      <c r="P36" s="2"/>
      <c r="Q36" s="2"/>
      <c r="R36" s="2"/>
    </row>
    <row r="37" spans="1:18" x14ac:dyDescent="0.3">
      <c r="B37" s="67" t="s">
        <v>6</v>
      </c>
      <c r="C37" s="19">
        <f>AVERAGE(C29:H29)</f>
        <v>100</v>
      </c>
      <c r="D37" s="18">
        <f>STDEV(C29:L29)</f>
        <v>0</v>
      </c>
      <c r="E37" s="51"/>
      <c r="G37" s="19"/>
      <c r="H37" s="30"/>
      <c r="I37" s="19"/>
      <c r="K37" s="18"/>
      <c r="L37" s="28"/>
      <c r="M37" s="28"/>
      <c r="N37" s="28"/>
      <c r="O37" s="28"/>
      <c r="P37" s="19"/>
      <c r="Q37" s="19"/>
      <c r="R37" s="19"/>
    </row>
    <row r="38" spans="1:18" x14ac:dyDescent="0.3">
      <c r="B38" s="67" t="s">
        <v>7</v>
      </c>
      <c r="C38" s="19">
        <f>AVERAGE(C30:G30,H30)</f>
        <v>98.46528088899116</v>
      </c>
      <c r="D38" s="28">
        <f>STDEV(C30:G30,H30)</f>
        <v>4.7351748255987012</v>
      </c>
      <c r="E38" s="61"/>
      <c r="G38" s="19"/>
      <c r="H38" s="30"/>
      <c r="I38" s="19"/>
      <c r="K38" s="18"/>
      <c r="L38" s="18"/>
      <c r="M38" s="18"/>
      <c r="N38" s="18"/>
      <c r="O38" s="18"/>
      <c r="P38" s="19"/>
      <c r="Q38" s="19"/>
      <c r="R38" s="19"/>
    </row>
    <row r="39" spans="1:18" x14ac:dyDescent="0.3">
      <c r="A39" s="31"/>
      <c r="B39" s="67" t="s">
        <v>8</v>
      </c>
      <c r="C39" s="19">
        <f>AVERAGE(C31:G31,H31)</f>
        <v>96.84152213435739</v>
      </c>
      <c r="D39" s="28">
        <f>STDEV(C31:G31,H31)</f>
        <v>4.1339690655432149</v>
      </c>
      <c r="E39" s="61"/>
      <c r="G39" s="19"/>
      <c r="K39" s="38"/>
      <c r="L39" s="38"/>
      <c r="M39" s="38"/>
      <c r="N39" s="38"/>
      <c r="O39" s="38"/>
      <c r="P39" s="19"/>
      <c r="Q39" s="19"/>
      <c r="R39" s="19"/>
    </row>
    <row r="40" spans="1:18" x14ac:dyDescent="0.3">
      <c r="B40" s="67">
        <v>5</v>
      </c>
      <c r="C40" s="19">
        <f>AVERAGE(F32:H32,C32:E32)</f>
        <v>98.046847434783658</v>
      </c>
      <c r="D40" s="28">
        <f>STDEV(F32:H32,C32:E32)</f>
        <v>4.6453631388741918</v>
      </c>
      <c r="E40" s="61"/>
      <c r="G40" s="19"/>
      <c r="K40" s="18"/>
      <c r="L40" s="18"/>
      <c r="M40" s="18"/>
      <c r="N40" s="18"/>
      <c r="O40" s="18"/>
      <c r="P40" s="19"/>
      <c r="Q40" s="19"/>
      <c r="R40" s="19"/>
    </row>
    <row r="41" spans="1:18" x14ac:dyDescent="0.3">
      <c r="A41" s="31"/>
      <c r="B41" s="67">
        <v>50</v>
      </c>
      <c r="C41" s="19">
        <f>AVERAGE(C33:H33)</f>
        <v>97.127261404994428</v>
      </c>
      <c r="D41" s="28">
        <f>STDEV(C33:H33)</f>
        <v>4.298061228177934</v>
      </c>
      <c r="E41" s="61"/>
      <c r="G41" s="19"/>
      <c r="K41" s="18"/>
      <c r="L41" s="18"/>
      <c r="M41" s="18"/>
      <c r="N41" s="18"/>
      <c r="O41" s="18"/>
      <c r="P41" s="19"/>
      <c r="Q41" s="28"/>
      <c r="R41" s="19"/>
    </row>
    <row r="42" spans="1:18" ht="18" x14ac:dyDescent="0.35">
      <c r="B42" s="68" t="s">
        <v>10</v>
      </c>
      <c r="C42" s="19"/>
      <c r="E42" s="51"/>
      <c r="F42" s="39"/>
      <c r="K42" s="18"/>
      <c r="L42" s="18"/>
      <c r="M42" s="18"/>
      <c r="N42" s="18"/>
      <c r="O42" s="18"/>
      <c r="P42" s="19"/>
      <c r="Q42" s="28"/>
      <c r="R42" s="19"/>
    </row>
    <row r="43" spans="1:18" x14ac:dyDescent="0.3">
      <c r="B43" s="50"/>
      <c r="E43" s="51"/>
      <c r="N43" s="18"/>
      <c r="O43" s="28"/>
      <c r="P43" s="28"/>
      <c r="Q43" s="28"/>
      <c r="R43" s="19"/>
    </row>
    <row r="44" spans="1:18" ht="15" thickBot="1" x14ac:dyDescent="0.35">
      <c r="B44" s="57"/>
      <c r="C44" s="58"/>
      <c r="D44" s="58"/>
      <c r="E44" s="59"/>
      <c r="F44" s="39"/>
      <c r="N44" s="18"/>
      <c r="O44" s="28"/>
      <c r="P44" s="28"/>
      <c r="Q44" s="28"/>
      <c r="R44" s="19"/>
    </row>
    <row r="45" spans="1:18" x14ac:dyDescent="0.3">
      <c r="N45" s="18"/>
      <c r="O45" s="28"/>
      <c r="P45" s="28"/>
      <c r="Q45" s="28"/>
      <c r="R45" s="19"/>
    </row>
    <row r="46" spans="1:18" x14ac:dyDescent="0.3">
      <c r="N46" s="18"/>
      <c r="O46" s="28"/>
      <c r="P46" s="28"/>
      <c r="Q46" s="28"/>
      <c r="R46" s="1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9AC6B-32EF-4905-B6BD-B49C9045EF5A}">
  <dimension ref="A1:X46"/>
  <sheetViews>
    <sheetView tabSelected="1" topLeftCell="A16" workbookViewId="0">
      <selection activeCell="B28" sqref="B28:K28"/>
    </sheetView>
  </sheetViews>
  <sheetFormatPr defaultRowHeight="14.4" x14ac:dyDescent="0.3"/>
  <cols>
    <col min="1" max="1" width="12.33203125" customWidth="1"/>
    <col min="2" max="2" width="12.88671875" customWidth="1"/>
  </cols>
  <sheetData>
    <row r="1" spans="1:20" x14ac:dyDescent="0.3">
      <c r="A1" s="85" t="s">
        <v>38</v>
      </c>
      <c r="B1" s="85"/>
      <c r="F1" s="1" t="s">
        <v>0</v>
      </c>
      <c r="I1" s="1" t="s">
        <v>0</v>
      </c>
      <c r="L1" s="1" t="s">
        <v>0</v>
      </c>
      <c r="O1" s="1" t="s">
        <v>0</v>
      </c>
    </row>
    <row r="2" spans="1:20" x14ac:dyDescent="0.3">
      <c r="A2" s="2"/>
      <c r="B2" s="2" t="s">
        <v>21</v>
      </c>
      <c r="C2" s="3" t="s">
        <v>6</v>
      </c>
      <c r="D2" s="4"/>
      <c r="E2" s="3" t="s">
        <v>13</v>
      </c>
      <c r="F2" s="5">
        <v>0.05</v>
      </c>
      <c r="G2" s="6"/>
      <c r="H2" s="7" t="s">
        <v>13</v>
      </c>
      <c r="I2" s="8">
        <v>0.5</v>
      </c>
      <c r="J2" s="9"/>
      <c r="K2" s="10" t="s">
        <v>13</v>
      </c>
      <c r="L2" s="11">
        <v>5</v>
      </c>
      <c r="M2" s="12"/>
      <c r="N2" s="13" t="s">
        <v>13</v>
      </c>
      <c r="O2" s="14">
        <v>50</v>
      </c>
      <c r="P2" s="15"/>
      <c r="Q2" s="16" t="s">
        <v>13</v>
      </c>
      <c r="R2" s="2" t="s">
        <v>18</v>
      </c>
      <c r="T2" s="29"/>
    </row>
    <row r="3" spans="1:20" x14ac:dyDescent="0.3">
      <c r="A3" s="17"/>
      <c r="B3" s="18" t="s">
        <v>22</v>
      </c>
      <c r="C3" s="20">
        <v>43.3</v>
      </c>
      <c r="D3" s="20">
        <v>43.3</v>
      </c>
      <c r="E3" s="20">
        <f>AVERAGE(C3:D3)</f>
        <v>43.3</v>
      </c>
      <c r="F3" s="19">
        <v>42.2</v>
      </c>
      <c r="G3" s="19">
        <v>41.2</v>
      </c>
      <c r="H3" s="21">
        <f>AVERAGE(F3:G3)</f>
        <v>41.7</v>
      </c>
      <c r="I3" s="19">
        <v>42.9</v>
      </c>
      <c r="J3" s="19">
        <v>41.2</v>
      </c>
      <c r="K3" s="22">
        <f>AVERAGE(I3:J3)</f>
        <v>42.05</v>
      </c>
      <c r="L3" s="19">
        <v>40.700000000000003</v>
      </c>
      <c r="M3" s="19">
        <v>40.4</v>
      </c>
      <c r="N3" s="23">
        <f>AVERAGE(L3:M3)</f>
        <v>40.549999999999997</v>
      </c>
      <c r="O3" s="19">
        <v>39.6</v>
      </c>
      <c r="P3" s="19">
        <v>39.1</v>
      </c>
      <c r="Q3" s="24">
        <f>AVERAGE(O3:P3)</f>
        <v>39.35</v>
      </c>
      <c r="R3" s="19">
        <v>40.1</v>
      </c>
      <c r="S3" s="19">
        <v>39.200000000000003</v>
      </c>
      <c r="T3" s="19"/>
    </row>
    <row r="4" spans="1:20" x14ac:dyDescent="0.3">
      <c r="A4" s="17"/>
      <c r="B4" s="18" t="s">
        <v>23</v>
      </c>
      <c r="C4" s="19">
        <v>50.1</v>
      </c>
      <c r="D4" s="19">
        <v>53.7</v>
      </c>
      <c r="E4" s="20">
        <f t="shared" ref="E4:E11" si="0">AVERAGE(C4:D4)</f>
        <v>51.900000000000006</v>
      </c>
      <c r="F4" s="19">
        <v>48.9</v>
      </c>
      <c r="G4" s="19">
        <v>54.3</v>
      </c>
      <c r="H4" s="21">
        <f t="shared" ref="H4:H11" si="1">AVERAGE(F4:G4)</f>
        <v>51.599999999999994</v>
      </c>
      <c r="I4" s="19">
        <v>49.4</v>
      </c>
      <c r="J4" s="19">
        <v>49.5</v>
      </c>
      <c r="K4" s="22">
        <f t="shared" ref="K4:K11" si="2">AVERAGE(I4:J4)</f>
        <v>49.45</v>
      </c>
      <c r="L4" s="19">
        <v>48.5</v>
      </c>
      <c r="M4" s="19">
        <v>48.6</v>
      </c>
      <c r="N4" s="23">
        <f t="shared" ref="N4:N11" si="3">AVERAGE(L4:M4)</f>
        <v>48.55</v>
      </c>
      <c r="O4" s="19">
        <v>45.1</v>
      </c>
      <c r="P4" s="19">
        <v>49</v>
      </c>
      <c r="Q4" s="24">
        <f t="shared" ref="Q4:Q11" si="4">AVERAGE(O4:P4)</f>
        <v>47.05</v>
      </c>
      <c r="R4" s="19">
        <v>48.1</v>
      </c>
      <c r="S4" s="19">
        <v>46.6</v>
      </c>
      <c r="T4" s="19"/>
    </row>
    <row r="5" spans="1:20" x14ac:dyDescent="0.3">
      <c r="A5" s="17"/>
      <c r="B5" s="18" t="s">
        <v>24</v>
      </c>
      <c r="C5" s="19">
        <v>45.4</v>
      </c>
      <c r="D5" s="19">
        <v>43.5</v>
      </c>
      <c r="E5" s="20">
        <f t="shared" si="0"/>
        <v>44.45</v>
      </c>
      <c r="F5" s="19">
        <v>42.3</v>
      </c>
      <c r="G5" s="19">
        <v>41.7</v>
      </c>
      <c r="H5" s="21">
        <f t="shared" si="1"/>
        <v>42</v>
      </c>
      <c r="I5" s="19">
        <v>46.2</v>
      </c>
      <c r="J5" s="19">
        <v>42.2</v>
      </c>
      <c r="K5" s="22">
        <f t="shared" si="2"/>
        <v>44.2</v>
      </c>
      <c r="L5" s="19">
        <v>41.9</v>
      </c>
      <c r="M5" s="19">
        <v>40.9</v>
      </c>
      <c r="N5" s="23">
        <f t="shared" si="3"/>
        <v>41.4</v>
      </c>
      <c r="O5" s="19">
        <v>45.8</v>
      </c>
      <c r="P5" s="19">
        <v>40.799999999999997</v>
      </c>
      <c r="Q5" s="24">
        <f t="shared" si="4"/>
        <v>43.3</v>
      </c>
      <c r="R5" s="19">
        <v>42.1</v>
      </c>
      <c r="S5" s="19">
        <v>40.700000000000003</v>
      </c>
      <c r="T5" s="19"/>
    </row>
    <row r="6" spans="1:20" x14ac:dyDescent="0.3">
      <c r="A6" s="17"/>
      <c r="B6" s="18" t="s">
        <v>25</v>
      </c>
      <c r="C6" s="19">
        <v>44.1</v>
      </c>
      <c r="D6" s="19">
        <v>44</v>
      </c>
      <c r="E6" s="20">
        <f t="shared" si="0"/>
        <v>44.05</v>
      </c>
      <c r="F6" s="19">
        <v>43.3</v>
      </c>
      <c r="G6" s="19">
        <v>42.3</v>
      </c>
      <c r="H6" s="21">
        <f t="shared" si="1"/>
        <v>42.8</v>
      </c>
      <c r="I6" s="19">
        <v>42</v>
      </c>
      <c r="J6" s="19">
        <v>42.2</v>
      </c>
      <c r="K6" s="22">
        <f t="shared" si="2"/>
        <v>42.1</v>
      </c>
      <c r="L6" s="19">
        <v>43.1</v>
      </c>
      <c r="M6" s="19">
        <v>47.1</v>
      </c>
      <c r="N6" s="23">
        <f t="shared" si="3"/>
        <v>45.1</v>
      </c>
      <c r="O6" s="19">
        <v>42</v>
      </c>
      <c r="P6" s="19">
        <v>40.9</v>
      </c>
      <c r="Q6" s="24">
        <f t="shared" si="4"/>
        <v>41.45</v>
      </c>
      <c r="R6" s="19">
        <v>42.1</v>
      </c>
      <c r="S6" s="19">
        <v>40.6</v>
      </c>
      <c r="T6" s="19"/>
    </row>
    <row r="7" spans="1:20" x14ac:dyDescent="0.3">
      <c r="A7" s="17"/>
      <c r="B7" s="18" t="s">
        <v>26</v>
      </c>
      <c r="C7" s="19">
        <v>39.1</v>
      </c>
      <c r="D7" s="19">
        <v>38</v>
      </c>
      <c r="E7" s="20">
        <f t="shared" si="0"/>
        <v>38.549999999999997</v>
      </c>
      <c r="F7" s="19">
        <v>36.9</v>
      </c>
      <c r="G7" s="19">
        <v>36.4</v>
      </c>
      <c r="H7" s="21">
        <f t="shared" si="1"/>
        <v>36.65</v>
      </c>
      <c r="I7" s="19">
        <v>35</v>
      </c>
      <c r="J7" s="19">
        <v>37.9</v>
      </c>
      <c r="K7" s="22">
        <f t="shared" si="2"/>
        <v>36.450000000000003</v>
      </c>
      <c r="L7" s="19">
        <v>35.4</v>
      </c>
      <c r="M7" s="19">
        <v>35.4</v>
      </c>
      <c r="N7" s="23">
        <f t="shared" si="3"/>
        <v>35.4</v>
      </c>
      <c r="O7" s="19">
        <v>34</v>
      </c>
      <c r="P7" s="19">
        <v>32.299999999999997</v>
      </c>
      <c r="Q7" s="24">
        <f t="shared" si="4"/>
        <v>33.15</v>
      </c>
      <c r="R7" s="19">
        <v>31.4</v>
      </c>
      <c r="S7" s="19">
        <v>31.9</v>
      </c>
      <c r="T7" s="19"/>
    </row>
    <row r="8" spans="1:20" x14ac:dyDescent="0.3">
      <c r="A8" s="17"/>
      <c r="B8" s="18" t="s">
        <v>27</v>
      </c>
      <c r="C8" s="19">
        <v>39.6</v>
      </c>
      <c r="D8" s="19">
        <v>39.4</v>
      </c>
      <c r="E8" s="20">
        <f t="shared" si="0"/>
        <v>39.5</v>
      </c>
      <c r="F8" s="19">
        <v>39.799999999999997</v>
      </c>
      <c r="G8" s="19">
        <v>39</v>
      </c>
      <c r="H8" s="21">
        <f t="shared" si="1"/>
        <v>39.4</v>
      </c>
      <c r="I8" s="19">
        <v>40.299999999999997</v>
      </c>
      <c r="J8" s="19">
        <v>40</v>
      </c>
      <c r="K8" s="22">
        <f t="shared" si="2"/>
        <v>40.15</v>
      </c>
      <c r="L8" s="19">
        <v>41</v>
      </c>
      <c r="M8" s="19">
        <v>41</v>
      </c>
      <c r="N8" s="23">
        <f t="shared" si="3"/>
        <v>41</v>
      </c>
      <c r="O8" s="19">
        <v>40.200000000000003</v>
      </c>
      <c r="P8" s="19">
        <v>40.299999999999997</v>
      </c>
      <c r="Q8" s="24">
        <f t="shared" si="4"/>
        <v>40.25</v>
      </c>
      <c r="R8" s="19">
        <v>39.6</v>
      </c>
      <c r="S8" s="19">
        <v>38.200000000000003</v>
      </c>
      <c r="T8" s="19"/>
    </row>
    <row r="9" spans="1:20" x14ac:dyDescent="0.3">
      <c r="B9" s="18" t="s">
        <v>28</v>
      </c>
      <c r="C9" s="19">
        <v>34.6</v>
      </c>
      <c r="D9" s="19">
        <v>36.700000000000003</v>
      </c>
      <c r="E9" s="20">
        <f t="shared" si="0"/>
        <v>35.650000000000006</v>
      </c>
      <c r="F9" s="19">
        <v>36.5</v>
      </c>
      <c r="G9" s="19">
        <v>36.200000000000003</v>
      </c>
      <c r="H9" s="21">
        <f t="shared" si="1"/>
        <v>36.35</v>
      </c>
      <c r="I9" s="19">
        <v>37.799999999999997</v>
      </c>
      <c r="J9" s="19">
        <v>36.1</v>
      </c>
      <c r="K9" s="22">
        <f t="shared" si="2"/>
        <v>36.950000000000003</v>
      </c>
      <c r="L9" s="19">
        <v>37.6</v>
      </c>
      <c r="M9" s="19">
        <v>43.9</v>
      </c>
      <c r="N9" s="23">
        <f t="shared" si="3"/>
        <v>40.75</v>
      </c>
      <c r="O9" s="19">
        <v>36.799999999999997</v>
      </c>
      <c r="P9" s="19">
        <v>36.799999999999997</v>
      </c>
      <c r="Q9" s="24">
        <f t="shared" si="4"/>
        <v>36.799999999999997</v>
      </c>
      <c r="R9" s="19">
        <v>37.1</v>
      </c>
      <c r="S9" s="19">
        <v>37.4</v>
      </c>
      <c r="T9" s="19"/>
    </row>
    <row r="10" spans="1:20" x14ac:dyDescent="0.3">
      <c r="B10" s="18" t="s">
        <v>29</v>
      </c>
      <c r="C10" s="19">
        <v>42.9</v>
      </c>
      <c r="D10" s="19">
        <v>41.8</v>
      </c>
      <c r="E10" s="20">
        <f t="shared" si="0"/>
        <v>42.349999999999994</v>
      </c>
      <c r="F10" s="19">
        <v>41.8</v>
      </c>
      <c r="G10" s="19">
        <v>40.1</v>
      </c>
      <c r="H10" s="21">
        <f t="shared" si="1"/>
        <v>40.950000000000003</v>
      </c>
      <c r="I10" s="19">
        <v>41.3</v>
      </c>
      <c r="J10" s="19">
        <v>39.4</v>
      </c>
      <c r="K10" s="22">
        <f t="shared" si="2"/>
        <v>40.349999999999994</v>
      </c>
      <c r="L10" s="19">
        <v>40.5</v>
      </c>
      <c r="M10" s="19">
        <v>40</v>
      </c>
      <c r="N10" s="23">
        <f t="shared" si="3"/>
        <v>40.25</v>
      </c>
      <c r="O10" s="19">
        <v>40.9</v>
      </c>
      <c r="P10" s="19">
        <v>39.1</v>
      </c>
      <c r="Q10" s="24">
        <f t="shared" si="4"/>
        <v>40</v>
      </c>
      <c r="R10" s="19">
        <v>41.4</v>
      </c>
      <c r="S10" s="19">
        <v>39.799999999999997</v>
      </c>
      <c r="T10" s="19"/>
    </row>
    <row r="11" spans="1:20" x14ac:dyDescent="0.3">
      <c r="B11" s="18" t="s">
        <v>30</v>
      </c>
      <c r="C11" s="19">
        <v>39</v>
      </c>
      <c r="D11" s="19">
        <v>39</v>
      </c>
      <c r="E11" s="20">
        <f t="shared" si="0"/>
        <v>39</v>
      </c>
      <c r="F11" s="19">
        <v>3.7</v>
      </c>
      <c r="G11" s="19">
        <v>35.4</v>
      </c>
      <c r="H11" s="21">
        <f t="shared" si="1"/>
        <v>19.55</v>
      </c>
      <c r="I11" s="19">
        <v>38.1</v>
      </c>
      <c r="J11" s="19">
        <v>36.799999999999997</v>
      </c>
      <c r="K11" s="22">
        <f t="shared" si="2"/>
        <v>37.450000000000003</v>
      </c>
      <c r="L11" s="19">
        <v>37.1</v>
      </c>
      <c r="M11" s="19">
        <v>41</v>
      </c>
      <c r="N11" s="23">
        <f t="shared" si="3"/>
        <v>39.049999999999997</v>
      </c>
      <c r="O11" s="19">
        <v>39.6</v>
      </c>
      <c r="P11" s="19">
        <v>37.1</v>
      </c>
      <c r="Q11" s="24">
        <f t="shared" si="4"/>
        <v>38.35</v>
      </c>
      <c r="R11" s="19">
        <v>37.200000000000003</v>
      </c>
      <c r="S11" s="19">
        <v>36.700000000000003</v>
      </c>
      <c r="T11" s="19"/>
    </row>
    <row r="12" spans="1:20" x14ac:dyDescent="0.3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6" spans="1:20" x14ac:dyDescent="0.3">
      <c r="B16" s="2" t="s">
        <v>21</v>
      </c>
      <c r="C16" s="18" t="s">
        <v>22</v>
      </c>
      <c r="D16" s="18" t="s">
        <v>23</v>
      </c>
      <c r="E16" s="18" t="s">
        <v>24</v>
      </c>
      <c r="F16" s="18" t="s">
        <v>25</v>
      </c>
      <c r="G16" s="18" t="s">
        <v>26</v>
      </c>
      <c r="H16" s="18" t="s">
        <v>27</v>
      </c>
      <c r="I16" s="18" t="s">
        <v>28</v>
      </c>
      <c r="J16" s="18" t="s">
        <v>29</v>
      </c>
      <c r="K16" s="18" t="s">
        <v>30</v>
      </c>
      <c r="L16" s="18"/>
    </row>
    <row r="17" spans="1:24" x14ac:dyDescent="0.3">
      <c r="B17" s="2" t="s">
        <v>15</v>
      </c>
      <c r="C17" s="25">
        <f>AVERAGE($R3:$S3,$C3:$D3)</f>
        <v>41.475000000000001</v>
      </c>
      <c r="D17" s="25">
        <f>AVERAGE($R4:$S4,$F4)</f>
        <v>47.866666666666667</v>
      </c>
      <c r="E17" s="25">
        <f>AVERAGE($R5:$S5,$E5)</f>
        <v>42.416666666666671</v>
      </c>
      <c r="F17" s="25">
        <f>AVERAGE($R6:$S6,$E6)</f>
        <v>42.25</v>
      </c>
      <c r="G17" s="25">
        <f>AVERAGE($R7:$S7,$E7)</f>
        <v>33.949999999999996</v>
      </c>
      <c r="H17" s="25">
        <f>AVERAGE($R8:$S8,$E8)</f>
        <v>39.1</v>
      </c>
      <c r="I17" s="25">
        <f>AVERAGE($R9:$S9,$E9)</f>
        <v>36.716666666666669</v>
      </c>
      <c r="J17" s="25">
        <f>AVERAGE($R10:$S10,$E10)</f>
        <v>41.18333333333333</v>
      </c>
      <c r="K17" s="25">
        <f>AVERAGE($R11:$S11,$E11)</f>
        <v>37.633333333333333</v>
      </c>
      <c r="L17" s="19"/>
    </row>
    <row r="18" spans="1:24" x14ac:dyDescent="0.3">
      <c r="B18" s="2">
        <v>0.05</v>
      </c>
      <c r="C18" s="21">
        <f>AVERAGE($F3:$G3)</f>
        <v>41.7</v>
      </c>
      <c r="D18" s="21">
        <f>AVERAGE($G4:$G4)</f>
        <v>54.3</v>
      </c>
      <c r="E18" s="21">
        <f>AVERAGE($F5:$G5)</f>
        <v>42</v>
      </c>
      <c r="F18" s="21">
        <f>AVERAGE($F6:$G6)</f>
        <v>42.8</v>
      </c>
      <c r="G18" s="21">
        <f>AVERAGE($F7:$G7)</f>
        <v>36.65</v>
      </c>
      <c r="H18" s="21">
        <f>AVERAGE($F8:$G8)</f>
        <v>39.4</v>
      </c>
      <c r="I18" s="21">
        <f>AVERAGE($F9:$G9)</f>
        <v>36.35</v>
      </c>
      <c r="J18" s="21">
        <f>AVERAGE($F10:$G10)</f>
        <v>40.950000000000003</v>
      </c>
      <c r="K18" s="21">
        <f>AVERAGE($F11:$G11)</f>
        <v>19.55</v>
      </c>
      <c r="L18" s="19"/>
    </row>
    <row r="19" spans="1:24" x14ac:dyDescent="0.3">
      <c r="B19" s="2">
        <v>0.5</v>
      </c>
      <c r="C19" s="22">
        <f>AVERAGE($I3:$J3)</f>
        <v>42.05</v>
      </c>
      <c r="D19" s="22">
        <f>AVERAGE($I4:$J4)</f>
        <v>49.45</v>
      </c>
      <c r="E19" s="22">
        <f>AVERAGE($I5:$J5)</f>
        <v>44.2</v>
      </c>
      <c r="F19" s="22">
        <f>AVERAGE($I6:$J6)</f>
        <v>42.1</v>
      </c>
      <c r="G19" s="22">
        <f>AVERAGE($I7:$J7)</f>
        <v>36.450000000000003</v>
      </c>
      <c r="H19" s="22">
        <f>AVERAGE($I8:$J8)</f>
        <v>40.15</v>
      </c>
      <c r="I19" s="22">
        <f>AVERAGE($I9:$J9)</f>
        <v>36.950000000000003</v>
      </c>
      <c r="J19" s="22">
        <f>AVERAGE($I10:$J10)</f>
        <v>40.349999999999994</v>
      </c>
      <c r="K19" s="22">
        <f>AVERAGE($I11:$J11)</f>
        <v>37.450000000000003</v>
      </c>
      <c r="L19" s="19"/>
    </row>
    <row r="20" spans="1:24" x14ac:dyDescent="0.3">
      <c r="B20" s="2">
        <v>5</v>
      </c>
      <c r="C20" s="23">
        <f>AVERAGE($L3:$M3)</f>
        <v>40.549999999999997</v>
      </c>
      <c r="D20" s="23">
        <f>AVERAGE($L4:$M4)</f>
        <v>48.55</v>
      </c>
      <c r="E20" s="23">
        <f>AVERAGE($L5:$M5)</f>
        <v>41.4</v>
      </c>
      <c r="F20" s="23">
        <f>AVERAGE($L6:$M6)</f>
        <v>45.1</v>
      </c>
      <c r="G20" s="23">
        <f>AVERAGE($L7:$M7)</f>
        <v>35.4</v>
      </c>
      <c r="H20" s="23">
        <f>AVERAGE($L8:$M8)</f>
        <v>41</v>
      </c>
      <c r="I20" s="23">
        <f>AVERAGE($L9:$M9)</f>
        <v>40.75</v>
      </c>
      <c r="J20" s="23">
        <f>AVERAGE($L10:$M10)</f>
        <v>40.25</v>
      </c>
      <c r="K20" s="23">
        <f>AVERAGE($L11:$M11)</f>
        <v>39.049999999999997</v>
      </c>
      <c r="L20" s="19"/>
    </row>
    <row r="21" spans="1:24" x14ac:dyDescent="0.3">
      <c r="B21" s="2">
        <v>50</v>
      </c>
      <c r="C21" s="24">
        <f>AVERAGE($O3:$P3)</f>
        <v>39.35</v>
      </c>
      <c r="D21" s="24">
        <f>AVERAGE($O4:$P4)</f>
        <v>47.05</v>
      </c>
      <c r="E21" s="24">
        <f>AVERAGE($O5:$P5)</f>
        <v>43.3</v>
      </c>
      <c r="F21" s="24">
        <f>AVERAGE($O6:$P6)</f>
        <v>41.45</v>
      </c>
      <c r="G21" s="24">
        <f>AVERAGE($O7:$P7)</f>
        <v>33.15</v>
      </c>
      <c r="H21" s="32">
        <f>AVERAGE(O8:P8)</f>
        <v>40.25</v>
      </c>
      <c r="I21" s="24">
        <f>AVERAGE($O9:$P9)</f>
        <v>36.799999999999997</v>
      </c>
      <c r="J21" s="24">
        <f>AVERAGE($O10:$P10)</f>
        <v>40</v>
      </c>
      <c r="K21" s="24">
        <f>AVERAGE($O11:$P11)</f>
        <v>38.35</v>
      </c>
      <c r="L21" s="19"/>
    </row>
    <row r="24" spans="1:24" x14ac:dyDescent="0.3">
      <c r="A24" s="27" t="s">
        <v>14</v>
      </c>
    </row>
    <row r="25" spans="1:24" x14ac:dyDescent="0.3">
      <c r="A25" t="s">
        <v>1</v>
      </c>
      <c r="B25">
        <v>100</v>
      </c>
    </row>
    <row r="26" spans="1:24" x14ac:dyDescent="0.3">
      <c r="A26" t="s">
        <v>3</v>
      </c>
      <c r="B26" t="s">
        <v>4</v>
      </c>
    </row>
    <row r="28" spans="1:24" x14ac:dyDescent="0.3">
      <c r="B28" s="2" t="s">
        <v>21</v>
      </c>
      <c r="C28" s="18" t="s">
        <v>22</v>
      </c>
      <c r="D28" s="18" t="s">
        <v>23</v>
      </c>
      <c r="E28" s="18" t="s">
        <v>24</v>
      </c>
      <c r="F28" s="18" t="s">
        <v>25</v>
      </c>
      <c r="G28" s="18" t="s">
        <v>26</v>
      </c>
      <c r="H28" s="18" t="s">
        <v>27</v>
      </c>
      <c r="I28" s="18" t="s">
        <v>28</v>
      </c>
      <c r="J28" s="18" t="s">
        <v>29</v>
      </c>
      <c r="K28" s="18" t="s">
        <v>30</v>
      </c>
      <c r="L28" s="18"/>
      <c r="N28" s="2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x14ac:dyDescent="0.3">
      <c r="B29" s="33" t="s">
        <v>6</v>
      </c>
      <c r="C29" s="34">
        <v>100</v>
      </c>
      <c r="D29" s="34">
        <v>100</v>
      </c>
      <c r="E29" s="34">
        <v>100</v>
      </c>
      <c r="F29" s="34">
        <v>100</v>
      </c>
      <c r="G29" s="34">
        <v>100</v>
      </c>
      <c r="H29" s="34">
        <v>100</v>
      </c>
      <c r="I29" s="34">
        <v>100</v>
      </c>
      <c r="J29" s="34">
        <v>100</v>
      </c>
      <c r="K29" s="34">
        <v>100</v>
      </c>
      <c r="L29" s="18"/>
      <c r="N29" s="2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spans="1:24" x14ac:dyDescent="0.3">
      <c r="B30" s="33">
        <v>0.05</v>
      </c>
      <c r="C30" s="35">
        <f>$C18*$B$25/C$17</f>
        <v>100.54249547920433</v>
      </c>
      <c r="D30" s="35">
        <f>D18*$B$25/D$17</f>
        <v>113.44011142061281</v>
      </c>
      <c r="E30" s="35">
        <f t="shared" ref="E30:K30" si="5">E18*$B$25/E$17</f>
        <v>99.017681728880149</v>
      </c>
      <c r="F30" s="35">
        <f t="shared" si="5"/>
        <v>101.30177514792899</v>
      </c>
      <c r="G30" s="35">
        <f t="shared" si="5"/>
        <v>107.95287187039766</v>
      </c>
      <c r="H30" s="35">
        <f t="shared" si="5"/>
        <v>100.76726342710997</v>
      </c>
      <c r="I30" s="35">
        <f t="shared" si="5"/>
        <v>99.001361779391729</v>
      </c>
      <c r="J30" s="35">
        <f t="shared" si="5"/>
        <v>99.433427762039685</v>
      </c>
      <c r="K30" s="35">
        <f t="shared" si="5"/>
        <v>51.94862710363153</v>
      </c>
      <c r="L30" s="28"/>
      <c r="N30" s="2"/>
      <c r="T30" s="19"/>
      <c r="U30" s="28"/>
      <c r="V30" s="28"/>
      <c r="W30" s="28"/>
      <c r="X30" s="28"/>
    </row>
    <row r="31" spans="1:24" x14ac:dyDescent="0.3">
      <c r="B31" s="33">
        <v>0.5</v>
      </c>
      <c r="C31" s="35">
        <f t="shared" ref="C31:C33" si="6">$C19*$B$25/C$17</f>
        <v>101.38637733574443</v>
      </c>
      <c r="D31" s="35">
        <f t="shared" ref="D31:K33" si="7">D19*$B$25/D$17</f>
        <v>103.30779944289694</v>
      </c>
      <c r="E31" s="35">
        <f t="shared" si="7"/>
        <v>104.20432220039291</v>
      </c>
      <c r="F31" s="35">
        <f t="shared" si="7"/>
        <v>99.644970414201183</v>
      </c>
      <c r="G31" s="35">
        <f t="shared" si="7"/>
        <v>107.36377025036822</v>
      </c>
      <c r="H31" s="35">
        <f t="shared" si="7"/>
        <v>102.6854219948849</v>
      </c>
      <c r="I31" s="35">
        <f t="shared" si="7"/>
        <v>100.63549704947799</v>
      </c>
      <c r="J31" s="35">
        <f t="shared" si="7"/>
        <v>97.976527721570207</v>
      </c>
      <c r="K31" s="35">
        <f t="shared" si="7"/>
        <v>99.512843224092137</v>
      </c>
      <c r="L31" s="28"/>
      <c r="N31" s="2"/>
      <c r="U31" s="28"/>
      <c r="V31" s="28"/>
      <c r="W31" s="28"/>
      <c r="X31" s="28"/>
    </row>
    <row r="32" spans="1:24" x14ac:dyDescent="0.3">
      <c r="B32" s="33">
        <v>5</v>
      </c>
      <c r="C32" s="35">
        <f t="shared" si="6"/>
        <v>97.769740807715479</v>
      </c>
      <c r="D32" s="35">
        <f t="shared" si="7"/>
        <v>101.4275766016713</v>
      </c>
      <c r="E32" s="35">
        <f t="shared" si="7"/>
        <v>97.603143418467567</v>
      </c>
      <c r="F32" s="35">
        <f t="shared" si="7"/>
        <v>106.74556213017752</v>
      </c>
      <c r="G32" s="35">
        <f t="shared" si="7"/>
        <v>104.27098674521356</v>
      </c>
      <c r="H32" s="35">
        <f t="shared" si="7"/>
        <v>104.85933503836317</v>
      </c>
      <c r="I32" s="35">
        <f t="shared" si="7"/>
        <v>110.98502042669087</v>
      </c>
      <c r="J32" s="35">
        <f t="shared" si="7"/>
        <v>97.733711048158654</v>
      </c>
      <c r="K32" s="35">
        <f t="shared" si="7"/>
        <v>103.76439326837908</v>
      </c>
      <c r="L32" s="28"/>
      <c r="N32" s="2"/>
      <c r="S32" s="28"/>
      <c r="T32" s="28"/>
      <c r="U32" s="28"/>
      <c r="V32" s="28"/>
      <c r="W32" s="28"/>
      <c r="X32" s="28"/>
    </row>
    <row r="33" spans="1:18" x14ac:dyDescent="0.3">
      <c r="B33" s="33">
        <v>50</v>
      </c>
      <c r="C33" s="35">
        <f t="shared" si="6"/>
        <v>94.876431585292337</v>
      </c>
      <c r="D33" s="35">
        <f t="shared" si="7"/>
        <v>98.293871866295262</v>
      </c>
      <c r="E33" s="35">
        <f t="shared" si="7"/>
        <v>102.08251473477405</v>
      </c>
      <c r="F33" s="35">
        <f t="shared" si="7"/>
        <v>98.10650887573965</v>
      </c>
      <c r="G33" s="35">
        <f t="shared" si="7"/>
        <v>97.643593519882188</v>
      </c>
      <c r="H33" s="35">
        <f t="shared" si="7"/>
        <v>102.94117647058823</v>
      </c>
      <c r="I33" s="35">
        <f t="shared" si="7"/>
        <v>100.2269632319564</v>
      </c>
      <c r="J33" s="35">
        <f t="shared" si="7"/>
        <v>97.126669364629706</v>
      </c>
      <c r="K33" s="35">
        <f t="shared" si="7"/>
        <v>101.90434012400354</v>
      </c>
      <c r="L33" s="28"/>
      <c r="N33" s="2"/>
    </row>
    <row r="35" spans="1:18" ht="15" thickBot="1" x14ac:dyDescent="0.35"/>
    <row r="36" spans="1:18" x14ac:dyDescent="0.3">
      <c r="B36" s="47"/>
      <c r="C36" s="66" t="s">
        <v>13</v>
      </c>
      <c r="D36" s="66" t="s">
        <v>5</v>
      </c>
      <c r="E36" s="48"/>
      <c r="F36" s="49"/>
      <c r="R36" s="2"/>
    </row>
    <row r="37" spans="1:18" x14ac:dyDescent="0.3">
      <c r="B37" s="67" t="s">
        <v>6</v>
      </c>
      <c r="C37" s="19">
        <f>AVERAGE(C29:K29)</f>
        <v>100</v>
      </c>
      <c r="D37" s="18">
        <f>STDEV(C29:L29)</f>
        <v>0</v>
      </c>
      <c r="F37" s="51"/>
      <c r="G37" s="19"/>
      <c r="H37" s="30"/>
      <c r="I37" s="19"/>
      <c r="M37" s="2"/>
      <c r="N37" s="2"/>
      <c r="O37" s="2"/>
      <c r="P37" s="2"/>
      <c r="Q37" s="2"/>
      <c r="R37" s="19"/>
    </row>
    <row r="38" spans="1:18" x14ac:dyDescent="0.3">
      <c r="B38" s="67" t="s">
        <v>7</v>
      </c>
      <c r="C38" s="19">
        <f>AVERAGE(C30:G30,H30:K30)</f>
        <v>97.045068413244095</v>
      </c>
      <c r="D38" s="28">
        <f>STDEV(C30:G30,H30:K30)</f>
        <v>17.603605673622695</v>
      </c>
      <c r="E38" s="70"/>
      <c r="F38" s="51"/>
      <c r="G38" s="19"/>
      <c r="H38" s="30"/>
      <c r="I38" s="19"/>
      <c r="M38" s="18"/>
      <c r="R38" s="19"/>
    </row>
    <row r="39" spans="1:18" x14ac:dyDescent="0.3">
      <c r="A39" s="31"/>
      <c r="B39" s="67" t="s">
        <v>8</v>
      </c>
      <c r="C39" s="19">
        <f>AVERAGE(C31:G31,H31:K31)</f>
        <v>101.85750329262542</v>
      </c>
      <c r="D39" s="28">
        <f>STDEV(C31:G31,H31:K31)</f>
        <v>2.8676058389486023</v>
      </c>
      <c r="E39" s="70"/>
      <c r="F39" s="51"/>
      <c r="G39" s="19"/>
      <c r="M39" s="18"/>
      <c r="R39" s="19"/>
    </row>
    <row r="40" spans="1:18" x14ac:dyDescent="0.3">
      <c r="B40" s="67">
        <v>5</v>
      </c>
      <c r="C40" s="19">
        <f>AVERAGE(F32:K32,C32:E32)</f>
        <v>102.79549660942635</v>
      </c>
      <c r="D40" s="28">
        <f>STDEV(F32:K32,C32:E32)</f>
        <v>4.6064928384160453</v>
      </c>
      <c r="E40" s="70"/>
      <c r="F40" s="51"/>
      <c r="G40" s="19"/>
      <c r="M40" s="18"/>
      <c r="R40" s="19"/>
    </row>
    <row r="41" spans="1:18" x14ac:dyDescent="0.3">
      <c r="A41" s="31"/>
      <c r="B41" s="67">
        <v>50</v>
      </c>
      <c r="C41" s="19">
        <f>AVERAGE(C33:I33,J33:K33)</f>
        <v>99.24467441924017</v>
      </c>
      <c r="D41" s="28">
        <f>STDEV(C33:I33,J33:K33)</f>
        <v>2.6945912319369332</v>
      </c>
      <c r="E41" s="70"/>
      <c r="F41" s="51"/>
      <c r="G41" s="19"/>
      <c r="M41" s="18"/>
      <c r="R41" s="19"/>
    </row>
    <row r="42" spans="1:18" x14ac:dyDescent="0.3">
      <c r="B42" s="67"/>
      <c r="C42" s="19"/>
      <c r="E42" s="70"/>
      <c r="F42" s="51"/>
      <c r="M42" s="18"/>
      <c r="P42" s="28"/>
      <c r="R42" s="19"/>
    </row>
    <row r="43" spans="1:18" ht="18.600000000000001" thickBot="1" x14ac:dyDescent="0.4">
      <c r="B43" s="71" t="s">
        <v>11</v>
      </c>
      <c r="C43" s="58"/>
      <c r="D43" s="58"/>
      <c r="E43" s="58"/>
      <c r="F43" s="59"/>
      <c r="M43" s="18"/>
      <c r="N43" s="19"/>
      <c r="P43" s="28"/>
      <c r="R43" s="19"/>
    </row>
    <row r="44" spans="1:18" x14ac:dyDescent="0.3">
      <c r="M44" s="18"/>
      <c r="N44" s="28"/>
      <c r="O44" s="28"/>
      <c r="P44" s="28"/>
      <c r="R44" s="19"/>
    </row>
    <row r="45" spans="1:18" x14ac:dyDescent="0.3">
      <c r="N45" s="18"/>
      <c r="O45" s="28"/>
      <c r="P45" s="28"/>
      <c r="Q45" s="28"/>
      <c r="R45" s="19"/>
    </row>
    <row r="46" spans="1:18" x14ac:dyDescent="0.3">
      <c r="N46" s="18"/>
      <c r="O46" s="28"/>
      <c r="P46" s="28"/>
      <c r="Q46" s="28"/>
      <c r="R46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TT (PE 50nm)</vt:lpstr>
      <vt:lpstr>PT (PE 50nm)</vt:lpstr>
      <vt:lpstr>aPTT (PE 50nm)</vt:lpstr>
      <vt:lpstr>TT (PE 100nm)</vt:lpstr>
      <vt:lpstr>PT (PE 100nm)</vt:lpstr>
      <vt:lpstr>aPTT (PE 100nm)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Karolina Michaś</cp:lastModifiedBy>
  <dcterms:created xsi:type="dcterms:W3CDTF">2015-06-05T18:19:34Z</dcterms:created>
  <dcterms:modified xsi:type="dcterms:W3CDTF">2026-09-29T11:44:58Z</dcterms:modified>
</cp:coreProperties>
</file>