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filterPrivacy="1"/>
  <xr:revisionPtr revIDLastSave="4" documentId="8_{C2EC0C4C-3591-4D16-B09D-6E9F77CDA83D}" xr6:coauthVersionLast="47" xr6:coauthVersionMax="47" xr10:uidLastSave="{53216D72-538B-47CA-8CC8-E16D99EE28A9}"/>
  <bookViews>
    <workbookView xWindow="19090" yWindow="-110" windowWidth="19420" windowHeight="11020" xr2:uid="{00000000-000D-0000-FFFF-FFFF00000000}"/>
  </bookViews>
  <sheets>
    <sheet name="Nov 2025" sheetId="1" r:id="rId1"/>
    <sheet name="Column FV breakdown"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U36" i="1" l="1" a="1"/>
  <c r="FU36" i="1" s="1"/>
  <c r="GC23" i="1"/>
  <c r="GD23" i="1"/>
  <c r="GE23" i="1"/>
  <c r="GF23" i="1"/>
  <c r="GG23" i="1" s="1"/>
  <c r="FT36" i="1" a="1"/>
  <c r="FT36" i="1" s="1"/>
  <c r="FT77" i="1" s="1"/>
  <c r="FR33" i="1"/>
  <c r="FR36" i="1" a="1"/>
  <c r="FR36" i="1" s="1"/>
  <c r="FS73" i="1" a="1"/>
  <c r="FS73" i="1" s="1"/>
  <c r="FP33" i="1"/>
  <c r="FQ102" i="1" a="1"/>
  <c r="FQ102" i="1" s="1"/>
  <c r="FP36" i="1" a="1"/>
  <c r="FP36" i="1" s="1"/>
  <c r="FN36" i="1" a="1"/>
  <c r="FN36" i="1" s="1"/>
  <c r="FN33" i="1" s="1"/>
  <c r="W36" i="1" a="1"/>
  <c r="W36" i="1" s="1"/>
  <c r="FF33" i="1"/>
  <c r="FE33" i="1"/>
  <c r="FC33" i="1"/>
  <c r="FA33" i="1"/>
  <c r="EY33" i="1"/>
  <c r="EY36" i="1" a="1"/>
  <c r="EY36" i="1" s="1"/>
  <c r="EX33" i="1"/>
  <c r="ET33" i="1"/>
  <c r="EU83" i="1"/>
  <c r="EU84" i="1"/>
  <c r="EU82" i="1"/>
  <c r="EU81" i="1"/>
  <c r="EU52" i="1"/>
  <c r="EU53" i="1"/>
  <c r="EU54" i="1"/>
  <c r="EU55" i="1"/>
  <c r="EU56" i="1"/>
  <c r="EU57" i="1"/>
  <c r="EU58" i="1"/>
  <c r="EU59" i="1"/>
  <c r="EU60" i="1"/>
  <c r="EU61" i="1"/>
  <c r="EU62" i="1"/>
  <c r="EU63" i="1"/>
  <c r="EU64" i="1"/>
  <c r="EU65" i="1"/>
  <c r="EU66" i="1"/>
  <c r="EU67" i="1"/>
  <c r="EU68" i="1"/>
  <c r="EU69" i="1"/>
  <c r="EU70" i="1"/>
  <c r="EU71" i="1"/>
  <c r="EU72" i="1"/>
  <c r="EU73" i="1"/>
  <c r="EU74" i="1"/>
  <c r="EU75" i="1"/>
  <c r="EU76" i="1"/>
  <c r="EU77" i="1"/>
  <c r="EU78" i="1"/>
  <c r="EU79" i="1"/>
  <c r="EU80" i="1"/>
  <c r="EU51" i="1"/>
  <c r="EU36" i="1" a="1"/>
  <c r="EU36" i="1" s="1"/>
  <c r="EU45" i="1" a="1"/>
  <c r="EU45" i="1" s="1"/>
  <c r="ER33" i="1"/>
  <c r="EP33" i="1"/>
  <c r="FF36" i="1" a="1"/>
  <c r="FF36" i="1" s="1"/>
  <c r="EN33" i="1"/>
  <c r="EN36" i="1" a="1"/>
  <c r="EN36" i="1" s="1"/>
  <c r="EP36" i="1" a="1"/>
  <c r="EP36" i="1" s="1"/>
  <c r="ER36" i="1" a="1"/>
  <c r="ER36" i="1" s="1"/>
  <c r="ET36" i="1" a="1"/>
  <c r="ET36" i="1" s="1"/>
  <c r="EX36" i="1" a="1"/>
  <c r="EX36" i="1" s="1"/>
  <c r="FA36" i="1" a="1"/>
  <c r="FA36" i="1" s="1"/>
  <c r="FC36" i="1" a="1"/>
  <c r="FC36" i="1" s="1"/>
  <c r="FE36" i="1" a="1"/>
  <c r="FE36" i="1" s="1"/>
  <c r="FJ33" i="1"/>
  <c r="FH33" i="1"/>
  <c r="FH36" i="1" a="1"/>
  <c r="FH36" i="1" s="1"/>
  <c r="FK33" i="1"/>
  <c r="FK36" i="1" a="1"/>
  <c r="FK36" i="1" s="1"/>
  <c r="FJ36" i="1" a="1"/>
  <c r="FJ36" i="1" s="1"/>
  <c r="EF35" i="1"/>
  <c r="EE35" i="1"/>
  <c r="ED35" i="1"/>
  <c r="EA39" i="1"/>
  <c r="EA35" i="1"/>
  <c r="DZ35" i="1"/>
  <c r="DY35" i="1"/>
  <c r="DX35" i="1"/>
  <c r="DO35" i="1"/>
  <c r="GF2" i="1"/>
  <c r="GF3" i="1"/>
  <c r="GF4" i="1"/>
  <c r="GF5" i="1"/>
  <c r="GF6" i="1"/>
  <c r="GF7" i="1"/>
  <c r="GF8" i="1"/>
  <c r="GF9" i="1"/>
  <c r="GF10" i="1"/>
  <c r="GF11" i="1"/>
  <c r="GF12" i="1"/>
  <c r="GF13" i="1"/>
  <c r="GF14" i="1"/>
  <c r="GF15" i="1"/>
  <c r="GF16" i="1"/>
  <c r="GF17" i="1"/>
  <c r="GF18" i="1"/>
  <c r="GF19" i="1"/>
  <c r="GF20" i="1"/>
  <c r="GF21" i="1"/>
  <c r="GF22" i="1"/>
  <c r="GF24" i="1"/>
  <c r="GF25" i="1"/>
  <c r="GF26" i="1"/>
  <c r="GF27" i="1"/>
  <c r="GF28" i="1"/>
  <c r="GF29" i="1"/>
  <c r="GF30" i="1"/>
  <c r="GF31" i="1"/>
  <c r="GF32" i="1"/>
  <c r="GD2" i="1"/>
  <c r="GD3" i="1"/>
  <c r="GD4" i="1"/>
  <c r="GD5" i="1"/>
  <c r="GD6" i="1"/>
  <c r="GD7" i="1"/>
  <c r="GD8" i="1"/>
  <c r="GD9" i="1"/>
  <c r="GD10" i="1"/>
  <c r="GD11" i="1"/>
  <c r="GD12" i="1"/>
  <c r="GD13" i="1"/>
  <c r="GD14" i="1"/>
  <c r="GD15" i="1"/>
  <c r="GD16" i="1"/>
  <c r="GD17" i="1"/>
  <c r="GD18" i="1"/>
  <c r="GD19" i="1"/>
  <c r="GD20" i="1"/>
  <c r="GD21" i="1"/>
  <c r="GD22" i="1"/>
  <c r="GD24" i="1"/>
  <c r="GD25" i="1"/>
  <c r="GD26" i="1"/>
  <c r="GD27" i="1"/>
  <c r="GD28" i="1"/>
  <c r="GD29" i="1"/>
  <c r="GD30" i="1"/>
  <c r="GD31" i="1"/>
  <c r="GD32" i="1"/>
  <c r="GC2" i="1"/>
  <c r="GC3" i="1"/>
  <c r="GC4" i="1"/>
  <c r="GC5" i="1"/>
  <c r="GC6" i="1"/>
  <c r="GC7" i="1"/>
  <c r="GC8" i="1"/>
  <c r="GC9" i="1"/>
  <c r="GC10" i="1"/>
  <c r="GC11" i="1"/>
  <c r="GC12" i="1"/>
  <c r="GC13" i="1"/>
  <c r="GC14" i="1"/>
  <c r="GC15" i="1"/>
  <c r="GC16" i="1"/>
  <c r="GC17" i="1"/>
  <c r="GC18" i="1"/>
  <c r="GC19" i="1"/>
  <c r="GC20" i="1"/>
  <c r="GC21" i="1"/>
  <c r="GC22" i="1"/>
  <c r="GC24" i="1"/>
  <c r="GC25" i="1"/>
  <c r="GC26" i="1"/>
  <c r="GC27" i="1"/>
  <c r="GC28" i="1"/>
  <c r="GC29" i="1"/>
  <c r="GC30" i="1"/>
  <c r="GC31" i="1"/>
  <c r="GC32" i="1"/>
  <c r="GE2" i="1"/>
  <c r="GE3" i="1"/>
  <c r="GE4" i="1"/>
  <c r="GE5" i="1"/>
  <c r="GE6" i="1"/>
  <c r="GE7" i="1"/>
  <c r="GE8" i="1"/>
  <c r="GE9" i="1"/>
  <c r="GE10" i="1"/>
  <c r="GE11" i="1"/>
  <c r="GE12" i="1"/>
  <c r="GE13" i="1"/>
  <c r="GE14" i="1"/>
  <c r="GE15" i="1"/>
  <c r="GE16" i="1"/>
  <c r="GE17" i="1"/>
  <c r="GE18" i="1"/>
  <c r="GE19" i="1"/>
  <c r="GE20" i="1"/>
  <c r="GE21" i="1"/>
  <c r="GE22" i="1"/>
  <c r="GE24" i="1"/>
  <c r="GE25" i="1"/>
  <c r="GE26" i="1"/>
  <c r="GE27" i="1"/>
  <c r="GE28" i="1"/>
  <c r="GE29" i="1"/>
  <c r="GE30" i="1"/>
  <c r="GE31" i="1"/>
  <c r="GE32" i="1"/>
  <c r="EK33" i="1"/>
  <c r="EI37" i="1" a="1"/>
  <c r="EI37" i="1" s="1"/>
  <c r="EK36" i="1" a="1"/>
  <c r="EK36" i="1" s="1"/>
  <c r="EI33" i="1"/>
  <c r="K33" i="1"/>
  <c r="J33" i="1"/>
  <c r="I33" i="1"/>
  <c r="J88" i="1" a="1"/>
  <c r="J88" i="1" s="1"/>
  <c r="K88" i="1" a="1"/>
  <c r="K88" i="1" s="1"/>
  <c r="I88" i="1" a="1"/>
  <c r="I88" i="1" s="1"/>
  <c r="O37" i="1"/>
  <c r="EH33" i="1"/>
  <c r="EH37" i="1" a="1"/>
  <c r="EH37" i="1" s="1"/>
  <c r="EF33" i="1"/>
  <c r="EE33" i="1"/>
  <c r="ED33" i="1"/>
  <c r="DX33" i="1"/>
  <c r="DV33" i="1"/>
  <c r="DV60" i="1" a="1"/>
  <c r="DV60" i="1" s="1"/>
  <c r="DU33" i="1"/>
  <c r="DU71" i="1" a="1"/>
  <c r="DU71" i="1" s="1"/>
  <c r="DS33" i="1"/>
  <c r="DS83" i="1" a="1"/>
  <c r="DS83" i="1" s="1"/>
  <c r="DR33" i="1"/>
  <c r="DR36" i="1" a="1"/>
  <c r="DR36" i="1" s="1"/>
  <c r="DQ33" i="1"/>
  <c r="DQ81" i="1" a="1"/>
  <c r="DQ81" i="1" s="1"/>
  <c r="DN33" i="1"/>
  <c r="DN69" i="1" a="1"/>
  <c r="DN69" i="1" s="1"/>
  <c r="DL36" i="1" a="1"/>
  <c r="DL36" i="1" s="1"/>
  <c r="CH36" i="1"/>
  <c r="CI36" i="1"/>
  <c r="CJ36" i="1"/>
  <c r="CK36" i="1"/>
  <c r="CL36" i="1"/>
  <c r="CM36" i="1"/>
  <c r="CN36" i="1"/>
  <c r="CO36" i="1"/>
  <c r="CP36" i="1"/>
  <c r="CQ36" i="1"/>
  <c r="CR36" i="1"/>
  <c r="CS36" i="1"/>
  <c r="CT36" i="1"/>
  <c r="CU36" i="1"/>
  <c r="CV36" i="1"/>
  <c r="CW36" i="1"/>
  <c r="CX36" i="1"/>
  <c r="CY36" i="1"/>
  <c r="CZ36" i="1"/>
  <c r="DA36" i="1"/>
  <c r="DB36" i="1"/>
  <c r="DC36" i="1"/>
  <c r="DD36" i="1"/>
  <c r="DE36" i="1"/>
  <c r="DF36" i="1"/>
  <c r="DG36" i="1"/>
  <c r="DH36" i="1"/>
  <c r="DI36" i="1"/>
  <c r="DJ36" i="1"/>
  <c r="CG36" i="1"/>
  <c r="CE38" i="1"/>
  <c r="BM36" i="1"/>
  <c r="BN36" i="1"/>
  <c r="BO36" i="1"/>
  <c r="BP36" i="1"/>
  <c r="BQ36" i="1"/>
  <c r="BR36" i="1"/>
  <c r="BS36" i="1"/>
  <c r="BT36" i="1"/>
  <c r="BU36" i="1"/>
  <c r="BV36" i="1"/>
  <c r="BW36" i="1"/>
  <c r="BX36" i="1"/>
  <c r="BY36" i="1"/>
  <c r="BZ36" i="1"/>
  <c r="CA36" i="1"/>
  <c r="CB36" i="1"/>
  <c r="CC36" i="1"/>
  <c r="BL36" i="1"/>
  <c r="BJ36" i="1"/>
  <c r="BI36" i="1"/>
  <c r="BH36" i="1"/>
  <c r="BG36" i="1"/>
  <c r="BD35" i="1"/>
  <c r="BC35" i="1"/>
  <c r="BA35" i="1"/>
  <c r="AZ35" i="1"/>
  <c r="AY35" i="1"/>
  <c r="AX35" i="1"/>
  <c r="AW35" i="1"/>
  <c r="AV35" i="1"/>
  <c r="AU38" i="1"/>
  <c r="AS35" i="1"/>
  <c r="AR35" i="1"/>
  <c r="AL36" i="1"/>
  <c r="AB35" i="1"/>
  <c r="AC35" i="1"/>
  <c r="AD35" i="1"/>
  <c r="AE35" i="1"/>
  <c r="AF35" i="1"/>
  <c r="AG35" i="1"/>
  <c r="AH35" i="1"/>
  <c r="AI35" i="1"/>
  <c r="AJ35" i="1"/>
  <c r="AA35" i="1"/>
  <c r="R35" i="1"/>
  <c r="EA38" i="1"/>
  <c r="EA33" i="1"/>
  <c r="DZ33" i="1"/>
  <c r="DY33" i="1"/>
  <c r="DO33" i="1"/>
  <c r="DJ33" i="1"/>
  <c r="DI33" i="1"/>
  <c r="DH33" i="1"/>
  <c r="DG33" i="1"/>
  <c r="DF33" i="1"/>
  <c r="DE33" i="1"/>
  <c r="DD33" i="1"/>
  <c r="DC33" i="1"/>
  <c r="DB33" i="1"/>
  <c r="DA33" i="1"/>
  <c r="CZ33" i="1"/>
  <c r="CY33" i="1"/>
  <c r="CX33" i="1"/>
  <c r="CW33" i="1"/>
  <c r="CV33" i="1"/>
  <c r="CU33" i="1"/>
  <c r="CT33" i="1"/>
  <c r="CS33" i="1"/>
  <c r="CR33" i="1"/>
  <c r="CQ33" i="1"/>
  <c r="CP33" i="1"/>
  <c r="CO33" i="1"/>
  <c r="CN33" i="1"/>
  <c r="CM33" i="1"/>
  <c r="CL33" i="1"/>
  <c r="CK33" i="1"/>
  <c r="CJ33" i="1"/>
  <c r="CI33" i="1"/>
  <c r="CH33" i="1"/>
  <c r="CG33" i="1"/>
  <c r="FT73" i="1" l="1" a="1"/>
  <c r="FT73" i="1" s="1"/>
  <c r="EU33" i="1"/>
  <c r="FN102" i="1" a="1"/>
  <c r="FN102" i="1" s="1"/>
  <c r="GG24" i="1"/>
  <c r="GG26" i="1"/>
  <c r="GG14" i="1"/>
  <c r="GG2" i="1"/>
  <c r="GG12" i="1"/>
  <c r="GG28" i="1"/>
  <c r="GG16" i="1"/>
  <c r="GG4" i="1"/>
  <c r="GG21" i="1"/>
  <c r="GG9" i="1"/>
  <c r="GG32" i="1"/>
  <c r="GG20" i="1"/>
  <c r="GG8" i="1"/>
  <c r="GG11" i="1"/>
  <c r="GG22" i="1"/>
  <c r="GG10" i="1"/>
  <c r="GG25" i="1"/>
  <c r="GG13" i="1"/>
  <c r="GG31" i="1"/>
  <c r="GG19" i="1"/>
  <c r="GG7" i="1"/>
  <c r="GG30" i="1"/>
  <c r="GG18" i="1"/>
  <c r="GG6" i="1"/>
  <c r="GG29" i="1"/>
  <c r="GG17" i="1"/>
  <c r="GG5" i="1"/>
  <c r="GG27" i="1"/>
  <c r="GG15" i="1"/>
  <c r="GG3" i="1"/>
  <c r="DL33" i="1"/>
  <c r="DL68" i="1" a="1"/>
  <c r="DL68" i="1" s="1"/>
  <c r="CE33" i="1"/>
  <c r="CC33" i="1"/>
  <c r="CB33" i="1"/>
  <c r="CA33" i="1"/>
  <c r="BZ33" i="1"/>
  <c r="BY33" i="1"/>
  <c r="BX33" i="1"/>
  <c r="BW33" i="1"/>
  <c r="BV33" i="1"/>
  <c r="BU33" i="1"/>
  <c r="BT33" i="1"/>
  <c r="BS33" i="1"/>
  <c r="BR33" i="1"/>
  <c r="BQ33" i="1"/>
  <c r="BP33" i="1"/>
  <c r="BO33" i="1"/>
  <c r="BN33" i="1"/>
  <c r="BM33" i="1"/>
  <c r="BL33" i="1"/>
  <c r="BJ33" i="1"/>
  <c r="BI33" i="1"/>
  <c r="BH33" i="1"/>
  <c r="BG33" i="1"/>
  <c r="BE36" i="1" a="1"/>
  <c r="AU33" i="1"/>
  <c r="BD33" i="1"/>
  <c r="BC33" i="1"/>
  <c r="AS33" i="1"/>
  <c r="BA33" i="1"/>
  <c r="AZ33" i="1"/>
  <c r="AY33" i="1"/>
  <c r="AX33" i="1"/>
  <c r="AW33" i="1"/>
  <c r="AV33" i="1"/>
  <c r="AR33" i="1"/>
  <c r="AL33" i="1"/>
  <c r="R33" i="1"/>
  <c r="V33" i="1"/>
  <c r="AB33" i="1"/>
  <c r="AC33" i="1"/>
  <c r="AD33" i="1"/>
  <c r="AE33" i="1"/>
  <c r="AF33" i="1"/>
  <c r="AG33" i="1"/>
  <c r="AH33" i="1"/>
  <c r="AI33" i="1"/>
  <c r="AJ33" i="1"/>
  <c r="AA33" i="1"/>
  <c r="AQ33" i="1"/>
  <c r="AQ148" i="1" a="1"/>
  <c r="AQ148" i="1" s="1"/>
  <c r="Y36" i="1" a="1"/>
  <c r="Y36" i="1" s="1"/>
  <c r="O35" i="1"/>
  <c r="X36" i="1" a="1"/>
  <c r="T33" i="1"/>
  <c r="S33" i="1"/>
  <c r="O33" i="1"/>
  <c r="GG33" i="1" l="1"/>
  <c r="GG35" i="1"/>
  <c r="W33" i="1"/>
  <c r="BE36" i="1"/>
  <c r="BE33" i="1" s="1"/>
  <c r="W131" i="1" a="1"/>
  <c r="W131" i="1" s="1"/>
  <c r="Y69" i="1" a="1"/>
  <c r="Y69" i="1" s="1"/>
  <c r="Y33" i="1"/>
  <c r="X36" i="1"/>
  <c r="X33" i="1" s="1"/>
  <c r="X96" i="1" l="1" a="1"/>
  <c r="X96" i="1" s="1"/>
  <c r="BE79" i="1" a="1"/>
  <c r="BE7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tc={BFBC4184-4DCD-4FD7-9DCC-EF4A6205D05F}</author>
    <author>tc={2BBE03B5-C082-4F58-A71C-66B2D46BB187}</author>
    <author>tc={FFF8F44D-8BB4-463A-95A7-FEA21D14B03D}</author>
    <author>tc={745509DA-059D-4BDF-9ACA-601C7D35CBA2}</author>
    <author>tc={74D7DF3E-C947-46D3-A58F-519B1ADD2F13}</author>
    <author>tc={159B1D67-46DB-4465-96E3-B8FE84A63E5A}</author>
    <author>tc={C497598F-54D0-46AA-AE1D-4E1457362F1D}</author>
  </authors>
  <commentList>
    <comment ref="DV3" authorId="0" shapeId="0" xr:uid="{BFBC4184-4DCD-4FD7-9DCC-EF4A6205D05F}">
      <text>
        <t>[Threaded comment]
Your version of Excel allows you to read this threaded comment; however, any edits to it will get removed if the file is opened in a newer version of Excel. Learn more: https://go.microsoft.com/fwlink/?linkid=870924
Comment:
    Subtitles were not on during gameplay. Perhaps what is meant is the dialogue options</t>
      </text>
    </comment>
    <comment ref="FQ6" authorId="1" shapeId="0" xr:uid="{2BBE03B5-C082-4F58-A71C-66B2D46BB187}">
      <text>
        <t xml:space="preserve">[Threaded comment]
Your version of Excel allows you to read this threaded comment; however, any edits to it will get removed if the file is opened in a newer version of Excel. Learn more: https://go.microsoft.com/fwlink/?linkid=870924
Comment:
    This person probably talks about a non-writing (hopscotch murder scene in an alleyway in "Sam &amp; Max: Reality 2.0”) and then about the poster of a missing giraffe name Bobo, also in the same game. </t>
      </text>
    </comment>
    <comment ref="X12" authorId="2" shapeId="0" xr:uid="{FFF8F44D-8BB4-463A-95A7-FEA21D14B03D}">
      <text>
        <t xml:space="preserve">[Threaded comment]
Your version of Excel allows you to read this threaded comment; however, any edits to it will get removed if the file is opened in a newer version of Excel. Learn more: https://go.microsoft.com/fwlink/?linkid=870924
Comment:
    Used to also have an open-ended new answer saying "just a player" which was cleaned. </t>
      </text>
    </comment>
    <comment ref="EH13" authorId="3" shapeId="0" xr:uid="{745509DA-059D-4BDF-9ACA-601C7D35CBA2}">
      <text>
        <t>[Threaded comment]
Your version of Excel allows you to read this threaded comment; however, any edits to it will get removed if the file is opened in a newer version of Excel. Learn more: https://go.microsoft.com/fwlink/?linkid=870924
Comment:
    2 participants have failed the check, but the quality of their answers in general suggests that it was rather that the check was not well-designed and they should have passed it. Perhaps it was the fatigue that made participants mistake "unimportant" for "important". Perhaps a different kind of check (e.g. a series of attention checks pre- and post-task) would have been better.</t>
      </text>
    </comment>
    <comment ref="EH16" authorId="4" shapeId="0" xr:uid="{74D7DF3E-C947-46D3-A58F-519B1ADD2F13}">
      <text>
        <t>[Threaded comment]
Your version of Excel allows you to read this threaded comment; however, any edits to it will get removed if the file is opened in a newer version of Excel. Learn more: https://go.microsoft.com/fwlink/?linkid=870924
Comment:
    2 participants have failed the check, but the quality of their answers in general suggests that it was rather that the check was not well-designed and they should have passed it. Perhaps it was the fatigue that made participants mistake "unimportant" for "important". Perhaps a different kind of check (e.g. a series of attention checks pre- and post-task) would have been better.</t>
      </text>
    </comment>
    <comment ref="FQ25" authorId="5" shapeId="0" xr:uid="{159B1D67-46DB-4465-96E3-B8FE84A63E5A}">
      <text>
        <t>[Threaded comment]
Your version of Excel allows you to read this threaded comment; however, any edits to it will get removed if the file is opened in a newer version of Excel. Learn more: https://go.microsoft.com/fwlink/?linkid=870924
Comment:
    This person probably talks about a non-writing (hopscotch murder scene in an alleyway in "Sam &amp; Max: Reality 2.0”)</t>
      </text>
    </comment>
    <comment ref="R31" authorId="6" shapeId="0" xr:uid="{C497598F-54D0-46AA-AE1D-4E1457362F1D}">
      <text>
        <t>[Threaded comment]
Your version of Excel allows you to read this threaded comment; however, any edits to it will get removed if the file is opened in a newer version of Excel. Learn more: https://go.microsoft.com/fwlink/?linkid=870924
Comment:
    This was erroneously inputted as "4" initially</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2">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futureMetadata>
  <cellMetadata count="1">
    <bk>
      <rc t="1" v="0"/>
    </bk>
  </cellMetadata>
  <valueMetadata count="12">
    <bk>
      <rc t="2" v="0"/>
    </bk>
    <bk>
      <rc t="2" v="1"/>
    </bk>
    <bk>
      <rc t="2" v="2"/>
    </bk>
    <bk>
      <rc t="2" v="3"/>
    </bk>
    <bk>
      <rc t="2" v="4"/>
    </bk>
    <bk>
      <rc t="2" v="5"/>
    </bk>
    <bk>
      <rc t="2" v="6"/>
    </bk>
    <bk>
      <rc t="2" v="7"/>
    </bk>
    <bk>
      <rc t="2" v="8"/>
    </bk>
    <bk>
      <rc t="2" v="9"/>
    </bk>
    <bk>
      <rc t="2" v="10"/>
    </bk>
    <bk>
      <rc t="2" v="11"/>
    </bk>
  </valueMetadata>
</metadata>
</file>

<file path=xl/sharedStrings.xml><?xml version="1.0" encoding="utf-8"?>
<sst xmlns="http://schemas.openxmlformats.org/spreadsheetml/2006/main" count="3286" uniqueCount="1603">
  <si>
    <t>Start time</t>
  </si>
  <si>
    <t>Completion time</t>
  </si>
  <si>
    <t>Sample code of the video game version you're playing (sample_laptop_date_hour)</t>
  </si>
  <si>
    <t>Please select to confirm:</t>
  </si>
  <si>
    <t>All participants should put their phones to "silent mode" so that they don't distract us during the experiment</t>
  </si>
  <si>
    <t>If you're left-handed, is the mouse we've given you okay?</t>
  </si>
  <si>
    <t>Health and wellbeing – how are you feeling now?
(e.g. headache, sore throat, stuffy nose, dry mouth, I'd like some water, I'm tired, feeling bad, moody)</t>
  </si>
  <si>
    <t xml:space="preserve">What games have you played recently? 
</t>
  </si>
  <si>
    <t>What languages can you speak?
If you know many languages notably well, list them below like so: 
       1- [YOUR NATIVE TONGUE] …     
       2-.…      
       3-…     
       4-…     
       5-…</t>
  </si>
  <si>
    <t>Self-evaluate your competence in the 2nd language mentioned above: </t>
  </si>
  <si>
    <t>Self-evaluate your competence in the 3rd language mentioned above: </t>
  </si>
  <si>
    <t>Self-evaluate your competence in the 4th language mentioned above: </t>
  </si>
  <si>
    <t>Your age is: </t>
  </si>
  <si>
    <t>You identify as:</t>
  </si>
  <si>
    <t>Your nationality or cultural background:</t>
  </si>
  <si>
    <t>Mark the option that describes your education best:</t>
  </si>
  <si>
    <t xml:space="preserve">Which game genres do you pick most frequently? Mark options that describe you best: </t>
  </si>
  <si>
    <t>Are you a professional working with or someone especially interested in…</t>
  </si>
  <si>
    <t>Do you have any relevant needs that may distinguish you among  other respondents, such as any of the following?</t>
  </si>
  <si>
    <t xml:space="preserve">
If you need that, we may take a break now.
Evaluate whether you now feel tired or not:
</t>
  </si>
  <si>
    <t>HOW TO PLAY THE GAME –  INSTRUCTIONS &amp; TIPS
Please take a minute to carefully study these 4 slides: https://uniwersytetlodzki-my.sharepoint.com/:b:/g/personal/krzysztof_hejduk_filologia_uni_lodz_...</t>
  </si>
  <si>
    <t xml:space="preserve">
Please tick these options to confirm you understand: </t>
  </si>
  <si>
    <t>Once you played the game, you can view the next questions.</t>
  </si>
  <si>
    <t xml:space="preserve">Briefly describe: how are you feeling after playing this game? 
</t>
  </si>
  <si>
    <t xml:space="preserve">Evaluate whether you agree with the statement: this game's got a lot of jokes.
</t>
  </si>
  <si>
    <t>Evaluate whether you agree with the statement: this game was very funny.</t>
  </si>
  <si>
    <t xml:space="preserve">
Evaluate whether you agree with the statement:
I'm keen on playing this game some more.
</t>
  </si>
  <si>
    <t xml:space="preserve">
Evaluate whether you agree with the statement:
I'm keen on playing this game some more – but not now, maybe another time.</t>
  </si>
  <si>
    <t xml:space="preserve">
Was this game familiar or completely unknown to you? 
</t>
  </si>
  <si>
    <t xml:space="preserve">
Was it difficult for you to read texts and writings in this game? 
</t>
  </si>
  <si>
    <t xml:space="preserve">
Did you have to put a lot of effort into reading texts and writings in this game? </t>
  </si>
  <si>
    <t xml:space="preserve">
Did you feel annoyed when reading texts and writings in this game? 
</t>
  </si>
  <si>
    <t xml:space="preserve">
Has the language in the game made playing it difficult in any way? 
</t>
  </si>
  <si>
    <t>I found the controls of the game to be straightforward.</t>
  </si>
  <si>
    <t>I found the game's interface to be easy to navigate.</t>
  </si>
  <si>
    <t>I was captivated by the game's story from the beginning.</t>
  </si>
  <si>
    <t>I enjoyed the fantasy or story provided by the game.</t>
  </si>
  <si>
    <t>I felt detached from the outside world while playing the game.</t>
  </si>
  <si>
    <t>I didn't care to check events that were happening in the real world during the game.</t>
  </si>
  <si>
    <t>I thought the game was fun.</t>
  </si>
  <si>
    <t>I felt bored while playing the game</t>
  </si>
  <si>
    <t>I felt the game allowed me to be imaginative.</t>
  </si>
  <si>
    <t>I felt creative while playing the game.</t>
  </si>
  <si>
    <t>I enjoyed the sound effects in the game.</t>
  </si>
  <si>
    <t>I felt that the game's audio (e.g., sound effects, music) enhanced my gaming experience.</t>
  </si>
  <si>
    <t>I was very focused on my own performance while playing the game.</t>
  </si>
  <si>
    <t>I wanted to do as well as possible during the game.</t>
  </si>
  <si>
    <t>I found that the game supported social interaction (e.g., chat) between players.</t>
  </si>
  <si>
    <t>I liked playing this game with other players.</t>
  </si>
  <si>
    <t>I enjoyed the game's graphics.</t>
  </si>
  <si>
    <t>I thought the game was visually appealing.</t>
  </si>
  <si>
    <t xml:space="preserve">
If you need that, we may take a break now.
Evaluate whether you now feel tired or not:</t>
  </si>
  <si>
    <t>Playing the game was meaningful to me. </t>
  </si>
  <si>
    <t>The game felt relevant to me.</t>
  </si>
  <si>
    <t>Playing this game was valuable to me.</t>
  </si>
  <si>
    <t xml:space="preserve">I felt capable while playing the game. </t>
  </si>
  <si>
    <t>I felt I was good at playing this game.</t>
  </si>
  <si>
    <t xml:space="preserve">        I felt a sense of mastery   playing this game. 
      </t>
  </si>
  <si>
    <t xml:space="preserve">I was no longer aware of my surroundings while I was playing. </t>
  </si>
  <si>
    <t xml:space="preserve">
        I was immersed in the game. 
      </t>
  </si>
  <si>
    <t>I was fully focused on the game</t>
  </si>
  <si>
    <t xml:space="preserve">I felt a sense of freedom about how I wanted to play this game. </t>
  </si>
  <si>
    <t xml:space="preserve">I felt free to play the game in my own way. </t>
  </si>
  <si>
    <t xml:space="preserve">I felt like I had choices regarding how I wanted to play this game. </t>
  </si>
  <si>
    <t xml:space="preserve">I felt eager to discover how the game continued. </t>
  </si>
  <si>
    <t>I wanted to explore how the game evolved.</t>
  </si>
  <si>
    <t xml:space="preserve">I wanted to find out how the game progressed. </t>
  </si>
  <si>
    <t xml:space="preserve">I thought the game was easy to control. </t>
  </si>
  <si>
    <t xml:space="preserve">The actions to control the game were clear to me. </t>
  </si>
  <si>
    <t xml:space="preserve">It was easy to know how to perform actions in the game. </t>
  </si>
  <si>
    <t>The game was challenging but not too challenging.</t>
  </si>
  <si>
    <t xml:space="preserve">        The game was not too easy and   not too hard to play.
      </t>
  </si>
  <si>
    <t xml:space="preserve">The challenges in the game were at the right level of difficulty for me. </t>
  </si>
  <si>
    <t xml:space="preserve">The game gave clear feedback on my progress towards the goals. </t>
  </si>
  <si>
    <t xml:space="preserve">I could easily assess how I was performing in the game. </t>
  </si>
  <si>
    <t xml:space="preserve">The game informed me of my progress in the game. </t>
  </si>
  <si>
    <t xml:space="preserve">I enjoyed the way the game was styled. </t>
  </si>
  <si>
    <t xml:space="preserve">I liked the look and feel of the game. </t>
  </si>
  <si>
    <t xml:space="preserve">        I appreciated the aesthetics of   the game.</t>
  </si>
  <si>
    <t xml:space="preserve">The goals of the game were clear to me. </t>
  </si>
  <si>
    <t xml:space="preserve">I grasped the overall goal of the game. </t>
  </si>
  <si>
    <t xml:space="preserve">I understood the objectives of the game. </t>
  </si>
  <si>
    <t xml:space="preserve">In the game you played, who is the president of the United States? 
</t>
  </si>
  <si>
    <t>If you can, please explain why you think that character was the US president.
Is there any reason why you chose one answer over the others?</t>
  </si>
  <si>
    <t xml:space="preserve">Near the Sam &amp; Max's detective agency, there is a shop. Inside the shop, there's a rat and a shopkeep. 
Evaluate, whether you agree or disagree with the statement: The shopkeep is a scamming fraud.  
</t>
  </si>
  <si>
    <t>If you can, please explain why you answered about the shopkeep being a fraud that way.
Is there any reason why you agreed or disagreed with that statement?</t>
  </si>
  <si>
    <t xml:space="preserve">Mrs Sybil now tests video games. What was her work area before that? 
</t>
  </si>
  <si>
    <t>If you can, please explain why you answered about Mrs Sybil's work area that way.
Is there any reason why you chose one answer over the others?</t>
  </si>
  <si>
    <t>If you can, please share what you liked about the LANGUAGE you could read in the game:</t>
  </si>
  <si>
    <t>If you can, please share what you did not like about the LANGUAGE you could read in the game:</t>
  </si>
  <si>
    <t xml:space="preserve">Evaluate whether you agree with the statement: 
This game is suitable for someone who only speaks one language.
</t>
  </si>
  <si>
    <t xml:space="preserve">Evaluate the extent to which the language in this game was translated or not translated: 
</t>
  </si>
  <si>
    <t xml:space="preserve">Evaluate whether you agree with the statement:
Some elements of the game were translated, even though they shouldn't have been. 
</t>
  </si>
  <si>
    <t>What do you think would be the most appropriate price for this game?
(answer in British pounds)</t>
  </si>
  <si>
    <t>Evaluate whether you agree with the statement:
During gameplay I paid attention to graphical elements and language of the fictional world where Sam and Max live. </t>
  </si>
  <si>
    <t xml:space="preserve">Evaluate whether you agree with the statement:
During gameplay I was very interested in the fictional world depicted in the game, which surrounded the characters. 
</t>
  </si>
  <si>
    <t>Evaluate whether you agree with the statement:
Overall, the language which I read as I was playing had a positive effect on the quality of my gameplay.</t>
  </si>
  <si>
    <t xml:space="preserve">
To what extent was it important to you to make your answers reflect what you actually think without influence from any other factors?</t>
  </si>
  <si>
    <t>Please tell us a bit about your background/experience/history with video games. 
Have you played more in the past? Do you watch games on YouTube/Twitch, etc?</t>
  </si>
  <si>
    <t>Which language versions do you typically pick if you play different games? 
Or do you always pick the same language version?</t>
  </si>
  <si>
    <t>At the start of the game, in the detective agency, there were some readable texts "within" the world where Sam and Max live. 
The readable texts I am talking about are blurred in the illustration...</t>
  </si>
  <si>
    <t xml:space="preserve">What do you think was the name of the self-service shop? (see illustration ⇒)
</t>
  </si>
  <si>
    <t xml:space="preserve">What do you think was written on the stickynotes glued around the calendar? (see illustration ⇒)
</t>
  </si>
  <si>
    <t xml:space="preserve">What do you think was written on the newspaper vending machines?
How about the newspapers inside? (see illustration ⇒)
</t>
  </si>
  <si>
    <t xml:space="preserve">Inside the self-service shop, there was a poster and a display near the toilet door. 
What do you think was written on the poster and/or the machine above the door? (see illustration ⇒)
</t>
  </si>
  <si>
    <t>What do you think was written on the notice below the camera here? (see illustration ⇒)</t>
  </si>
  <si>
    <t>What do you think these magazines were about? (see illustration ⇒)</t>
  </si>
  <si>
    <t xml:space="preserve">Above Sybil's, there was a bilboard. 
What do you think was written on it? (see illustration ⇒)
</t>
  </si>
  <si>
    <t xml:space="preserve">In front of the door to Sybil's, there was also a foldable pavement sign. 
What do you think was written on it? (see illustration ⇒)
</t>
  </si>
  <si>
    <t xml:space="preserve">At Sybil's, there were documents and posters on the wall.
What do you think was written on them? (see illustration ⇒)
</t>
  </si>
  <si>
    <t>THE TASK OF OUR EXPERIMENT
Our reception study aims to learn more about how players experience the language in the fictional world of a video game – billboards, graffitis, signs, newspapers, etc....</t>
  </si>
  <si>
    <t>If you played or watched gameplays of other video games, do you remember any cases of these billboards, graffiti, and other texts "inside" the gameworld being interesting, important, meaningful, o...</t>
  </si>
  <si>
    <t>Imagine you're playing Sam and Max (the game you just played) again, but all billboards, signs, graffiti, and other writings inside the gameworld are written in a language you don't know. 
What w...</t>
  </si>
  <si>
    <t>If you can, please briefly explain your choice in the previous question. </t>
  </si>
  <si>
    <t>Is there anything else you'd like to add? :)</t>
  </si>
  <si>
    <t>Please confirm:</t>
  </si>
  <si>
    <t xml:space="preserve">Sound volume of the computer:
</t>
  </si>
  <si>
    <t xml:space="preserve">Session report – comments
</t>
  </si>
  <si>
    <t xml:space="preserve">Code of the dataset (sample_laptop_date_hour)
</t>
  </si>
  <si>
    <t>the phone's switched off or set to "silent" (not vibrate)</t>
  </si>
  <si>
    <t>I'm using the right hand to operate the mouse</t>
  </si>
  <si>
    <t>good</t>
  </si>
  <si>
    <t>it was so long ago – I can't remember</t>
  </si>
  <si>
    <t>Mandarin
English</t>
  </si>
  <si>
    <t>30</t>
  </si>
  <si>
    <t>a woman</t>
  </si>
  <si>
    <t>Chinese</t>
  </si>
  <si>
    <t>doctor (PhD) candidate</t>
  </si>
  <si>
    <t>only recently have I started being interested in playing games ;</t>
  </si>
  <si>
    <t>translation (in general);translating games;reviewing, analysing games, or the gaming industry in general;</t>
  </si>
  <si>
    <t>No, none of the above fit me.;</t>
  </si>
  <si>
    <t>I confirm that I have read the PDF and understood how to play the game :);</t>
  </si>
  <si>
    <t>Your task is to just play the game. You DON'T need to win the game, and your achivements will NOT be evaluated. ;You CAN'T lose the game. There are no "right" or "wrong" answer or ways of playing it :) ;There is no need to hurry while playing – I'm keeping track of time for you;Place the headphones on your ears now;The volume of the game sound can be modified whenever you want;</t>
  </si>
  <si>
    <t>I have played the game for 30 minutes.;</t>
  </si>
  <si>
    <t>it was fun but maybe I didn't find enough clues so i felt a little bit stuck</t>
  </si>
  <si>
    <t>This game was completely unknown to me. ;</t>
  </si>
  <si>
    <t>the brown dog</t>
  </si>
  <si>
    <t>because he acted like the only person who gives orders</t>
  </si>
  <si>
    <t>He is so creepy and sells weapons</t>
  </si>
  <si>
    <t>psychotherapy</t>
  </si>
  <si>
    <t>Cause she mentioned that</t>
  </si>
  <si>
    <t>humor</t>
  </si>
  <si>
    <t>nothing that i recall</t>
  </si>
  <si>
    <t>9.99</t>
  </si>
  <si>
    <t>It was very important to me</t>
  </si>
  <si>
    <t>i barely play video games but i am a game studies researcher.</t>
  </si>
  <si>
    <t>Mandarin or English</t>
  </si>
  <si>
    <t>some thing like "board"</t>
  </si>
  <si>
    <t>bosco's</t>
  </si>
  <si>
    <t>i cant remember</t>
  </si>
  <si>
    <t>no idea</t>
  </si>
  <si>
    <t>no idEA</t>
  </si>
  <si>
    <t>yes i think so</t>
  </si>
  <si>
    <t>sorry i can think of any :(</t>
  </si>
  <si>
    <t>I think mostly the "original" language should be substituted with a translated version. (see illustration above);</t>
  </si>
  <si>
    <t>it seems more natrual and more straightforword</t>
  </si>
  <si>
    <t>no</t>
  </si>
  <si>
    <t>40%</t>
  </si>
  <si>
    <t>pilot test</t>
  </si>
  <si>
    <t>samen_dell_251117_1100</t>
  </si>
  <si>
    <t>I want to help the researchers achieve high-quality data. Because of that, I will try to provide only true, anonymous, and high-quality answers to the study’s questions – despite all factors that may lead me to answer anything other than what I believe to be true. ;</t>
  </si>
  <si>
    <t xml:space="preserve">Feeling great </t>
  </si>
  <si>
    <t>Half-life 2, Minecraft, The Outlast Trials, Battlefield 6</t>
  </si>
  <si>
    <t xml:space="preserve">1 - English 
2 - Polish 
3 - Russian (Limited Working Proficiency) </t>
  </si>
  <si>
    <t>a man</t>
  </si>
  <si>
    <t xml:space="preserve">British and Polish </t>
  </si>
  <si>
    <t xml:space="preserve">master (MA, MSc) student </t>
  </si>
  <si>
    <t>I play games based around action and skill ;I play games based around the plot/dialogues or I play RPGs ;I play games different from the ones described above;</t>
  </si>
  <si>
    <t>none of the above;</t>
  </si>
  <si>
    <t>ADHD;</t>
  </si>
  <si>
    <t>I confirm that I have read the 4 slides and understood how to play the game :);</t>
  </si>
  <si>
    <t xml:space="preserve">Intrigued </t>
  </si>
  <si>
    <t>I've already played similar games before (similar genre, aesthetics, tasks/goals).;</t>
  </si>
  <si>
    <t>the white rabbit</t>
  </si>
  <si>
    <t>The dog asked the rabbit something about living in the white house</t>
  </si>
  <si>
    <t xml:space="preserve">From the initial interaction the game made him look and sound untrustworthy. </t>
  </si>
  <si>
    <t>tattoos and psychotherapy at the same time</t>
  </si>
  <si>
    <t xml:space="preserve">It was clearly a tattoo shop at some point. From the aesthetics of the place I got the idea that she potentially also delves into psychotherapy </t>
  </si>
  <si>
    <t>The accent and the way that the rat spoke.</t>
  </si>
  <si>
    <t>It was clear, I especially liked the subtitles.</t>
  </si>
  <si>
    <t xml:space="preserve">The game feels and plays like it was released around 2002-2006 ish, so maybe 3.99 or 4.99 </t>
  </si>
  <si>
    <t>I have grown up on video games. I would say most of the media that I consume and have consumed throughout my life has been based on video games.</t>
  </si>
  <si>
    <t xml:space="preserve">English </t>
  </si>
  <si>
    <t>Bosco's, something along those lines.</t>
  </si>
  <si>
    <t>March</t>
  </si>
  <si>
    <t xml:space="preserve">Not enough customers </t>
  </si>
  <si>
    <t xml:space="preserve">no idea </t>
  </si>
  <si>
    <t>tattoo's</t>
  </si>
  <si>
    <t>I think these texts should be kept in their original. Translating them would take away from the immersion and the aesthetic of the overall game, removing the New-York 30's playful detective aesthetic that the game is based on.</t>
  </si>
  <si>
    <t>Yes, especially if they're unique and immersive.</t>
  </si>
  <si>
    <t>I think mostly they should not be translated. They should always stay in the "original" language. (see illustration above);</t>
  </si>
  <si>
    <t>I think it removes the player from the immersion. Especially a game like this, where the setting and the mis en scene are crucial to the games narrative.</t>
  </si>
  <si>
    <t>For interactive games like this, many people play them very much like movies. For example the walking dead (telltale games) in my opinion if you localized the signs of shops etc. you're essentially removing the player from the setting.</t>
  </si>
  <si>
    <t>I want to help the researchers achieve high-quality data. Because of that, when talking with other prospective participants after taking parting part in the study, I won’t share details about what kind of game I played and what kind of questions I answered during the study. This will make sure that all participants experience this study the same way. ;</t>
  </si>
  <si>
    <t>55</t>
  </si>
  <si>
    <t>samen_dell_20251117_1215</t>
  </si>
  <si>
    <t>samen_gl65leopard_20251811_1500</t>
  </si>
  <si>
    <t>I am feeling a little bit sleepy but I am in a good mood. Health-wise I feel okay. The set-up is really comfortable for typing.</t>
  </si>
  <si>
    <t>2048, Minami lane</t>
  </si>
  <si>
    <t>1- Spanish
2- English
3- Japanese
4- Italian</t>
  </si>
  <si>
    <t>26</t>
  </si>
  <si>
    <t>Colombian</t>
  </si>
  <si>
    <t>I play puzzle games, or educational games, or logical games, or brain teasers ;I play retro games or indies (games from independent creators) ;</t>
  </si>
  <si>
    <t>translating games;translation (in general);</t>
  </si>
  <si>
    <t>Even though I know my goal was not to win the game, I feel a little bit frustrated because I don't think I made much progress. I just roamed through the buildings and interacted with the items, trying to get information about what to do next.</t>
  </si>
  <si>
    <t>I saw in one of the posters that Max was the US president.</t>
  </si>
  <si>
    <t>The shopkeep was selling a biological weapon for 1 billion dollars. I'm not sure how much that would cost in the real world but I imagine a lot, so 1 billion dollars didn't sound so crazy (that is assuming the biological weapong is real).</t>
  </si>
  <si>
    <t>Because of the posters and signs in her shop.</t>
  </si>
  <si>
    <t>I like that it used different colours and fonts.</t>
  </si>
  <si>
    <t>Sometimes the letters were a bit small and I couldn't read them.</t>
  </si>
  <si>
    <t>15</t>
  </si>
  <si>
    <t>I don't play games that often but when I do I like playing games that are relaxing and slow-paced. I play to pass time on the bus or an airplane, or sometimes on weeknights to wind down.</t>
  </si>
  <si>
    <t>I usually play in English or Spanish.</t>
  </si>
  <si>
    <t>Maybe the name of a politician or group that Max hates.</t>
  </si>
  <si>
    <t>Bosco's inconvenience</t>
  </si>
  <si>
    <t>Important dates</t>
  </si>
  <si>
    <t>Good news and worse news. I suppose the papers had news about the internet collapsing.</t>
  </si>
  <si>
    <t>It said if your tongue gets stuck on the freezer then it becomes Bosco's property.</t>
  </si>
  <si>
    <t>Maybe You are being recorded.</t>
  </si>
  <si>
    <t>Selling guns and other illegal activities. I remember there was one about organ exchange or something similar.</t>
  </si>
  <si>
    <t>I remember it said something like Canceled due to lack of interest.</t>
  </si>
  <si>
    <t>Perhaps the services they offer, like tattoos.</t>
  </si>
  <si>
    <t>Probably news about current events.</t>
  </si>
  <si>
    <t>I think they should be translated. It helps with world building and it gives the player a better sense of what is going on, what the characters are like, etc.</t>
  </si>
  <si>
    <t>I can't remember any.</t>
  </si>
  <si>
    <t>I think it would feel strange to not be able to understand the text in the game, maybe I would feel like I'm missing important information. But I wouldn't love having to read a subtitle either, it would remind me I'm playing a game. Having the translated version allows me to be immersed in the game.</t>
  </si>
  <si>
    <t>No.</t>
  </si>
  <si>
    <t>8 [sic]</t>
  </si>
  <si>
    <t>This participant was moved from a laboratory to another room similar to the laboratory because the lab was used at that time. The equipment of the participant station was exactly the same as in the normal lab: a computer connected to wifi plugged into the outlet with a normal charger with popular SONY headphones plugged through jack and a thin mouse plugged thorugh usb behind a black cardboard privacy shield that blocks the entire view (~50 cm high, ~100cm wide)</t>
  </si>
  <si>
    <t>samen_acer_20251119_1100</t>
  </si>
  <si>
    <t>cold apart from that quite fine</t>
  </si>
  <si>
    <t>Love and Deepspace, Where Winds Meet, Final Fantasy X remastered</t>
  </si>
  <si>
    <t>1) Cantonese
2) English
3) Mandarin
4) Japanese</t>
  </si>
  <si>
    <t>non-binary</t>
  </si>
  <si>
    <t>British Born Chinese</t>
  </si>
  <si>
    <t>I play games based around the plot/dialogues or I play RPGs ;I play adventure games or games with an open world ;I play retro games or indies (games from independent creators) ;</t>
  </si>
  <si>
    <t>creating games;essays and podcasts about games or the gaming industry;</t>
  </si>
  <si>
    <t>A bit confused and frustrated that I can't solve anything.</t>
  </si>
  <si>
    <t>Because there were  a lot of items in the office that pointed out that the rabbit was the US President, and whenever the rabbit spoke he said a lot of things as if he was the President.</t>
  </si>
  <si>
    <t>Because he wanted to sell a biological weapon for 1 billion dollars and transactions are only done online which is suspicious considering that era. Also there was a poster selling organs right at the front which was quite strange....</t>
  </si>
  <si>
    <t>There were quite clear objects which pointed out that she worked as a tattoo artist along with a large sign that points to people that they should "relax". I chose the options with the option with tattoo and psychotherapy due to the objects.</t>
  </si>
  <si>
    <t>I felt it was understandable to me.</t>
  </si>
  <si>
    <t>Nothing I disliked at all.</t>
  </si>
  <si>
    <t>7</t>
  </si>
  <si>
    <t xml:space="preserve">I have always played games, first console being the Game Boy. I am currently a PC and mobile gamer, and I enjoy watching other streamers play games on YouTube and Twitch as well as streaming from time to time myself with others and by myself, and edit the clips to be put on YouTube. </t>
  </si>
  <si>
    <t>I like to pick the original language of the game with English subtitles because I fell it is more authentic that way and I enjoy learning languages through this was as well. I only pick English dubbed unless there is a particular English voice actor I am a fan of.</t>
  </si>
  <si>
    <t>Bill of rights</t>
  </si>
  <si>
    <t>Bosco</t>
  </si>
  <si>
    <t>The yellow one is bad news, the green one is good news, the good news was about territory in Florida.</t>
  </si>
  <si>
    <t xml:space="preserve">The green said something about vacancy, and the orange and green were about how extreme the toilet business were. </t>
  </si>
  <si>
    <t>The magazines were about organ selling</t>
  </si>
  <si>
    <t>Liver and Onion's concert was cancelled due to low turnouts</t>
  </si>
  <si>
    <t>Different services were offered but crossed out, the only one left was Beta testing for video games I assume.</t>
  </si>
  <si>
    <t>There were two diplomas on the wall, and the top poster was describing a new electric machine that zaps people but forgot what.</t>
  </si>
  <si>
    <t>I don't think they always need to be translated, sometimes they can be there for the ambience.</t>
  </si>
  <si>
    <t>Yes, some of the stuff I still remember due to its funny nature, but it's not normally due to text but more of the picture or the look of it that has caught my attention.</t>
  </si>
  <si>
    <t>I think mostly you should be able to see a subtitle that translates the visible "original" text. The game should allow you to select an object in-game and, if you want to, describe in your language what the text says in the "original" language. (see illustration above);</t>
  </si>
  <si>
    <t>As I like learning about different languages I would like to see the original with a subtitle to aid my understanding rather than taking over the whole game.</t>
  </si>
  <si>
    <t>nope.</t>
  </si>
  <si>
    <t>62</t>
  </si>
  <si>
    <t xml:space="preserve">There were 3 people in the lab at the same time. This participant finished fastest at around 14.15. This participant said the game wasn't really for that participant. I told this participant and others that it's okay because it is exactly why I am inviting diverse people to come and express opinions. </t>
  </si>
  <si>
    <t>samen_asus_20251119_1415</t>
  </si>
  <si>
    <t>samen_gl65leopard_20251119_1300</t>
  </si>
  <si>
    <t>feeling okay</t>
  </si>
  <si>
    <t>always playing games lol</t>
  </si>
  <si>
    <t>1-Chinese
2-English
3-Japanese</t>
  </si>
  <si>
    <t>I play games based around the plot/dialogues or I play RPGs ;I play adventure games or games with an open world ;</t>
  </si>
  <si>
    <t>creating games;</t>
  </si>
  <si>
    <t>I'm just find this game funny during the conversation, but I'm feeling a little dizzy? Since I'm just feeling that there were a lot of stereotypes happends here, sometimes they are funny, but sometimes the joke just too much. And sometimes I cannot totaly understand the dialoge.</t>
  </si>
  <si>
    <t>The brown dog have said or called the rabbit ''president'' before and the posters on the corner of the dead end road also said that.</t>
  </si>
  <si>
    <t>Through the decorations in the store and when you chat to the rabbit in Mrs Sybil's work area, the rabbit said that h wants a tatoo. So I guess the decoration on the walls said calm or peace means Sybil can do psychotherapy and tatoo.</t>
  </si>
  <si>
    <t>Chinese, with sub.</t>
  </si>
  <si>
    <t>Sometimes I cannot understand what the character was saying when some very acsent dialoge happened.</t>
  </si>
  <si>
    <t>If the map was as big as what I have played, then 2-5 pounds max.</t>
  </si>
  <si>
    <t>It was important to me</t>
  </si>
  <si>
    <t>Yes, I identify myself have played a lot of games, but most games that I played were RPG. Yes I watch games on Twitch.</t>
  </si>
  <si>
    <t>I think the most often language version that is my first choise are simpyfied chinese, and if the game have that choise,I will chose that. Dispite of some games that I really love or really like, I will choose English or kantongese version.</t>
  </si>
  <si>
    <t>Is that something about the president? Or voting? Sry I forgot.</t>
  </si>
  <si>
    <t>no idea.</t>
  </si>
  <si>
    <t>Car crash? Road kill cases?</t>
  </si>
  <si>
    <t>Newspaper</t>
  </si>
  <si>
    <t>Buy 1 get 1 free</t>
  </si>
  <si>
    <t>cancelled, because nobody cares about what happening or something like that</t>
  </si>
  <si>
    <t>Calm mind? stay calm.</t>
  </si>
  <si>
    <t>I think those blurred texts should also be translated since this can make more memery points of the game, and also let the players to feel the game is more complete.</t>
  </si>
  <si>
    <t>I think the human scale beside the trash bins are interesting, that scale will let me imagin of what hav happend over there and also the posters of the gerraiff is also intersting, I always tries to remember those because I think that may help me with the game play afterwards.</t>
  </si>
  <si>
    <t>I think this kind of translation is more readable, I like that kind of drawing style and colour maching.</t>
  </si>
  <si>
    <t>I think if the game map can be more bigger with no edges (for example like reapting or connecting map) will be more fun for me to play, since I really don't like the feeling of: I can see the buildings over the edge of the map, but I cannotgo there.</t>
  </si>
  <si>
    <t xml:space="preserve">There were 3 people in the lab during this study. This participant played the game on the newest computer. This participant said the questionnaire was not too long and not too short, but it was frustrating that parts of the questionnaire were in Polish because newly created account on Windows automatically set the language of the browser to Polish, so the keyboard layout was PL and UI elements of the questionnaire (not the questsions) were in Polish (e.g. 'Next' and 'Previous' buttons) which all made the participant a bit confused at first. </t>
  </si>
  <si>
    <t>samen_gl65leopard_20251119_1440</t>
  </si>
  <si>
    <t>samen_dell_20251119_1300</t>
  </si>
  <si>
    <t>i am really well now</t>
  </si>
  <si>
    <t>the hunted paws</t>
  </si>
  <si>
    <t>1. chinese 2. english 3.japanese (little bit)</t>
  </si>
  <si>
    <t>China</t>
  </si>
  <si>
    <t>creating games;reviewing, analysing games, or the gaming industry in general;</t>
  </si>
  <si>
    <t>Your task is to just play the game. You DON'T need to win the game, and your achivements will NOT be evaluated. ;There is no need to hurry while playing – I'm keeping track of time for you;You CAN'T lose the game. There are no "right" or "wrong" answer or ways of playing it :) ;Place the headphones on your ears now;The volume of the game sound can be modified whenever you want;</t>
  </si>
  <si>
    <t>I feel relax, its an interesting game to play.</t>
  </si>
  <si>
    <t xml:space="preserve">because the poster on the wall outside the office leaves a deeper impression for me, which portraits the image of the rabbit </t>
  </si>
  <si>
    <t xml:space="preserve">because the shopkeep said the place is not safe anymore for him (?) I cannot remember the dialogue clearly (I think it might be better for me to understand if there is a subtitle) </t>
  </si>
  <si>
    <t>the images of tattoos on the wall and her dialogue</t>
  </si>
  <si>
    <t>I like the design of the both posters and shops, also the way they common on the life and politics</t>
  </si>
  <si>
    <t xml:space="preserve">some jokes i cannot get them probability because of the culture differences and the language barriers </t>
  </si>
  <si>
    <t>15-20</t>
  </si>
  <si>
    <t>It was a little bit unimportant to me</t>
  </si>
  <si>
    <t xml:space="preserve">I often watch my friends play different games also relevant videos on YouTube, but seldomly play the by my selves due to my computer was not support to lunch those games. </t>
  </si>
  <si>
    <t>Chinese and English</t>
  </si>
  <si>
    <t>bills/taxes (cannot remember)</t>
  </si>
  <si>
    <t>xxx shop</t>
  </si>
  <si>
    <t>May</t>
  </si>
  <si>
    <t>something about the threaten level</t>
  </si>
  <si>
    <t>cannot remember</t>
  </si>
  <si>
    <t xml:space="preserve">cannot remember </t>
  </si>
  <si>
    <t xml:space="preserve">canceled because of no interest </t>
  </si>
  <si>
    <t xml:space="preserve">syllabus(?) </t>
  </si>
  <si>
    <t xml:space="preserve">think positive </t>
  </si>
  <si>
    <t>I do not think these have to be translated</t>
  </si>
  <si>
    <t xml:space="preserve">i will remember the important things, or somethings impressive because of the design/meaning/based on my experience </t>
  </si>
  <si>
    <t xml:space="preserve">it can decrease the lost of meaning during the translation </t>
  </si>
  <si>
    <t>I prefer subtitles during the coversation</t>
  </si>
  <si>
    <t xml:space="preserve">There were 3 people in the laboratory during this session. This person finished almost exactly with one of the other participants, at 14.41. No additional details. The other participants were very happy with the Pokemon cards, this participant also spent additional time looking through the cards when given the chance. </t>
  </si>
  <si>
    <t>samen_dell_20251119_1441</t>
  </si>
  <si>
    <t>samen_dell_20251119_1500</t>
  </si>
  <si>
    <t>not bad</t>
  </si>
  <si>
    <t>Urdu
English
German (a bit)</t>
  </si>
  <si>
    <t>Pakistani</t>
  </si>
  <si>
    <t>I play games based around the plot/dialogues or I play RPGs ;I play very rarely or I don't have any experiences with video games ;</t>
  </si>
  <si>
    <t>I feel , I become a detective, quiet good but not as much</t>
  </si>
  <si>
    <t>the shopkeep</t>
  </si>
  <si>
    <t>because of his attire</t>
  </si>
  <si>
    <t>I tried to get into the shop and then my time lapsed</t>
  </si>
  <si>
    <t>tattoos</t>
  </si>
  <si>
    <t xml:space="preserve">Because I see a lot of tatoo designs on the wall </t>
  </si>
  <si>
    <t>Language is clear but the writing was not much clear</t>
  </si>
  <si>
    <t>The accent is not nice.</t>
  </si>
  <si>
    <t>4</t>
  </si>
  <si>
    <t>Yes, I played games but not a lot. Recently, I have played PRG game 'It takes two'. I am nit fond of games but since my course is related to game design so now I am taking interest in playing and observing games.</t>
  </si>
  <si>
    <t>Yes same language</t>
  </si>
  <si>
    <t>No idea: can't remember actually</t>
  </si>
  <si>
    <t>Magazine Shop I guess</t>
  </si>
  <si>
    <t>Not sure</t>
  </si>
  <si>
    <t>It may be about some financial issue</t>
  </si>
  <si>
    <t>I couldn't see tat</t>
  </si>
  <si>
    <t>About the world order</t>
  </si>
  <si>
    <t>Once opened , Now closed</t>
  </si>
  <si>
    <t>It's related to the information about the TatooShop</t>
  </si>
  <si>
    <t>It related to sexism</t>
  </si>
  <si>
    <t>Yes, it must be translated in the English</t>
  </si>
  <si>
    <t xml:space="preserve">They are in different colors catchy to eyes. </t>
  </si>
  <si>
    <t>It must be translated with in the mostly used language of the world-English</t>
  </si>
  <si>
    <t>The interface must be more easy and the smal carton box holding things must demonstrate how to use the things inside it just like boxing glove &amp; reader.</t>
  </si>
  <si>
    <t>35</t>
  </si>
  <si>
    <t xml:space="preserve">During gameplay, this participant rung the bell to ask the coordinator over. The participant then asked two things: (1) a hint for why the participant is stuck and does not know what else to do in the game (the participant seemed amused but a little bit frustrated), and (2) if it is possible for them to go to the bathroom as they really need to go. The coordinator has firstly allowed them to go, and then restarted the timer, to make sure that they played 30 minutes cumulatively. Then, when the participant was back, the coordinator explained that it is fine if they are unsure what to do next, and asked if the participant visited all the locations. The participant understood that they need to visit a new location (The shop) and they proceeded to go do that. No other comments available. The participant came late because they were unable to find the lab -- the session started at approximately 15.30. The participant left the lab at 17.15 after asking some more question, but finished the questionnaire at approximately 16.50. </t>
  </si>
  <si>
    <t>samen_dell_20251119_1650</t>
  </si>
  <si>
    <t>samen_dell_251120_0900</t>
  </si>
  <si>
    <t>great</t>
  </si>
  <si>
    <t>elden ring</t>
  </si>
  <si>
    <t>1-english
2-french
3-italian</t>
  </si>
  <si>
    <t>25</t>
  </si>
  <si>
    <t>AMERICAN</t>
  </si>
  <si>
    <t>I play games based around the plot/dialogues or I play RPGs ;I play adventure games or games with an open world ;several years ago, I used to play more;</t>
  </si>
  <si>
    <t>A bit frustrated. I felt like I wasn't able to progress in the game at all. However, the jokes were funny, so, all is well.</t>
  </si>
  <si>
    <t>Many instances where he is referred to as the President.</t>
  </si>
  <si>
    <t>He was honest with everything he was doing with the characters.</t>
  </si>
  <si>
    <t>most of the above are true</t>
  </si>
  <si>
    <t>The sign outside of her door with the various specialties crossed off.</t>
  </si>
  <si>
    <t>It was effective in world-building, ex. the names of the snacks in the store.</t>
  </si>
  <si>
    <t>N/A</t>
  </si>
  <si>
    <t>20£</t>
  </si>
  <si>
    <t>I was an avid gamer when I was younger (Halo, Elder Scrolls, Fallout, Sims, etc.); it was really the only thing I used to do. In addition, I frequently watched Youtubers play video games as well.</t>
  </si>
  <si>
    <t>English</t>
  </si>
  <si>
    <t>Bill of Rights</t>
  </si>
  <si>
    <t>Bosco's Inconvenience</t>
  </si>
  <si>
    <t>Hearing dates about Max's war crimes.</t>
  </si>
  <si>
    <t>Gunfire at White House again, Max turns florida into a territory</t>
  </si>
  <si>
    <t>Likelihood of mess (above door), no idea for red sign.</t>
  </si>
  <si>
    <t>Buy One, Get One</t>
  </si>
  <si>
    <t>No idea.</t>
  </si>
  <si>
    <t>Canceled, due to lack of interest. It was like a concert.</t>
  </si>
  <si>
    <t>All of her previous service, ex. therapy, tattoos.</t>
  </si>
  <si>
    <t>I forgot.</t>
  </si>
  <si>
    <t>I feel like they added a lot to the comedic nature of the game. They weren't essential to the story, but every time I took the time to look at them/glanced over, they always made me smile.</t>
  </si>
  <si>
    <t>FallOut probably.....</t>
  </si>
  <si>
    <t>The first option is boring, the third puts too much text on the screen.</t>
  </si>
  <si>
    <t>This session has gone unfortunate as much as it could. One more participant was present in the lab, laughing audibly 4 times. There was a technical failure of equipment. The screen froze and the computer had to be restarted, but both the questionnaire and game progress were unsaved. The participant was considerate and agreed to reproduce their answers up until the gameplay. Then they proceeded to play for 15 more minutes starting from a generic save state generated at another occasion. The dialogue at the convenience store had to be skipped because the participant has gone thru it already</t>
  </si>
  <si>
    <t>samen_dell_251120_1008</t>
  </si>
  <si>
    <t>I don't have a phone on me</t>
  </si>
  <si>
    <t>I'm fine thank you :)</t>
  </si>
  <si>
    <t>Hollow Knight Silksong, Potion Crafter, V411 H4LL, Cocoon</t>
  </si>
  <si>
    <t>Spanish
English
Japanese</t>
  </si>
  <si>
    <t>White Spanish</t>
  </si>
  <si>
    <t>I play retro games or indies (games from independent creators) ;I play games based around the plot/dialogues or I play RPGs ;I play puzzle games, or educational games, or logical games, or brain teasers ;I play games based around action and skill ;</t>
  </si>
  <si>
    <t>creating games;reviewing, analysing games, or the gaming industry in general;translating games;IT or computers;</t>
  </si>
  <si>
    <t>dyslexia;dysgraphia;</t>
  </si>
  <si>
    <t>Frustrated. I never know what to do in this kind of games, so I end up clicking everything without any results. Though it was very funny, I am relieved it is over.</t>
  </si>
  <si>
    <t>There were dialogues and jokes around it. Multiple interactions addressed this directly like posters or voice messages.</t>
  </si>
  <si>
    <t>He did asked for $1M for a biological weapon which was sketchy, but the world was so crazy that I was willing to believe him</t>
  </si>
  <si>
    <t xml:space="preserve">I remember reading a sign with multiple names crossed regarding the occupation of Sybil. Tattoos was definitely one of them (they also talk about it inside the shop). I don't remember the rest of them so I am assuming "most of the above" are listed here. </t>
  </si>
  <si>
    <t>I like the Not'cho joke. The game was quite witty</t>
  </si>
  <si>
    <t>Sibil's text was a bit difficult to read</t>
  </si>
  <si>
    <t>10</t>
  </si>
  <si>
    <t xml:space="preserve">I love to play games! I used to work in the gaming industry in marketing, localization and business development. I do watch "let's plays" on YouTube and Twitch and follows some e-sport competitions. </t>
  </si>
  <si>
    <t>I like to play things in English if I can unless the English is too complex. For example, I play Silksong in Spanish because it uses "ancient" English. Also for Japanese games I try to play them in Japanese with subtitles in English to practice my Japanese</t>
  </si>
  <si>
    <t>I didn't read it but I clicked on it and it was the bill of rights</t>
  </si>
  <si>
    <t>I don't remember. It was the name of the guy, maybe?</t>
  </si>
  <si>
    <t>No idea</t>
  </si>
  <si>
    <t xml:space="preserve">The one on the right had a joke about max doing something as president. Something about Lincoln I think  </t>
  </si>
  <si>
    <t>The machine said: Possible Terror on the Green one. The amber one had something like Medium Terror and the last one something very funny that I don't remember (Nuclear terror or something). I don't know about the poster</t>
  </si>
  <si>
    <t>Cancelled for lack of interest</t>
  </si>
  <si>
    <t>Tattoo + a bunch of other businesses + Beta Testing. Psychologist may be one of the other occupations.</t>
  </si>
  <si>
    <t>The illustration was something about a taser</t>
  </si>
  <si>
    <t>Yes! If these texts are not translated, the context and intention of the artists are lost and the piece is perceived differently. That is why is called localization and not just translation. You can always go to the original version if you want to experience the original jokes</t>
  </si>
  <si>
    <t>From the top of my mind, horror games that have crazy writing in blood on the walls of the levels like in Death Space</t>
  </si>
  <si>
    <t xml:space="preserve">I think putting a subtitle damages takes away from the immersion. I think localizing is always the best option, even if I try to play everything in the original language to not miss jokes like this one not everyone knows English. Everything that makes the game more accessible is always welcome </t>
  </si>
  <si>
    <t>No thank you :)</t>
  </si>
  <si>
    <t>60</t>
  </si>
  <si>
    <t>More than 1 person in the lab</t>
  </si>
  <si>
    <t>samen_asus_251120_1027</t>
  </si>
  <si>
    <t>samen_dell_20251120_1300</t>
  </si>
  <si>
    <t>Perfectly Fine</t>
  </si>
  <si>
    <t>Baldur's Gate 3; KingdomCome: Deliverance 2</t>
  </si>
  <si>
    <t>1-Chinese Mandarin
2-English
3-Chinese Cantonese
4-Japanese</t>
  </si>
  <si>
    <t>I play games based around the plot/dialogues or I play RPGs ;I play games based around action and skill ;I play games based around strategy and planning ;</t>
  </si>
  <si>
    <t>reviewing, analysing games, or the gaming industry in general;creating games;essays and podcasts about games or the gaming industry;translating games;testing games;</t>
  </si>
  <si>
    <t>It is fun and ironic at the same time, with an exceptional amount of (US) jokes &amp; conspiracies.</t>
  </si>
  <si>
    <t>I don't know</t>
  </si>
  <si>
    <t>The rabbit was addressed as the president of US, but act nothing like an actual president. It was more like a role-play joke between friends. Otherwise, no clear evidence stating the identity of US president, as the narrative of 'white rabbit is the president' seems dominant as we follows the dog's perspective.</t>
  </si>
  <si>
    <t>He claims to offer biological weapons for a big price, but only accept online payment (while the internet is downed) and refuse to show the product. Also the signs and posts (buy 1 get 1) in the shop all suggests that he is a greedy and suspicious fraud.</t>
  </si>
  <si>
    <t>There is a sign outside Mrs Sybil's shop listing all the work area she used to do (many being crossed out). However, tattoos might be her major or most recent work area because of both the decorations and the conversation with Max.</t>
  </si>
  <si>
    <t>It's English, which makes the fantasy US environment way more immersive, and also makes many pun jokes to work.</t>
  </si>
  <si>
    <t>Not my native tongue so sometimes there is words I don't understand or jokes I can't get.</t>
  </si>
  <si>
    <t>Around 3-5 pounds</t>
  </si>
  <si>
    <t>I am a experienced PC player, with main interest in shooter games and RPGs. I have around 70 games in my steam library, and yes, I watch games mainly on YouTube and Chinese platform Bilibili.</t>
  </si>
  <si>
    <t>Chinese for in-game translation and whatever is native for voice narrations.</t>
  </si>
  <si>
    <t>Bosco's</t>
  </si>
  <si>
    <t>Roadkill animals calendar</t>
  </si>
  <si>
    <t>No idea!</t>
  </si>
  <si>
    <t>All tongues touching the freezer are property of Bosco's</t>
  </si>
  <si>
    <t>Buy 1 get 1</t>
  </si>
  <si>
    <t>Organ market</t>
  </si>
  <si>
    <t>Liver and onion the show was canceled due to a lack of interest.</t>
  </si>
  <si>
    <t>Beta testing and Sybil's abandoned businesses.</t>
  </si>
  <si>
    <t>Something about a flaming tattoo.</t>
  </si>
  <si>
    <t>Yes, but at the same time, the translation should also deliver the (joke) message and designs of the original text.</t>
  </si>
  <si>
    <t>Yes, like the posters, graffiti and Ads of Cyberpunk 2077. I remember there is one energy drink (or drug) Ad showing absolute carnage on screen while shouting:' RAGE! CARNAGE! Stimulate your instincts!' This being both dystopian and funny while extremely graphic really communicates the capitalism dystopia of Cyberpunk.</t>
  </si>
  <si>
    <t>Understanding in-game texts while not breaking immersion is a hard trade-off, and players should be given the freedom to choose their emphasis.</t>
  </si>
  <si>
    <t>This is a really fun and inspiring experience! I wish to do more in the future!</t>
  </si>
  <si>
    <t>Started at 15:00; More than one participant at the lab.</t>
  </si>
  <si>
    <t>samen_dell_251120_1645</t>
  </si>
  <si>
    <t>samen_asus_251120_1500</t>
  </si>
  <si>
    <t>felling good</t>
  </si>
  <si>
    <t>Warframe, OverWatch, Baldur's Gate3, Cyberpunk 2077, Ready or Not,etc...</t>
  </si>
  <si>
    <t>1.Chinese
2.English</t>
  </si>
  <si>
    <t>I play games based around action and skill ;I play puzzle games, or educational games, or logical games, or brain teasers ;I play adventure games or games with an open world ;I play games based around strategy and planning ;I play retro games or indies (games from independent creators) ;I play games based around the plot/dialogues or I play RPGs ;</t>
  </si>
  <si>
    <t>Your task is to just play the game. You DON'T need to win the game, and your achivements will NOT be evaluated. ;Place the headphones on your ears now;The volume of the game sound can be modified whenever you want;There is no need to hurry while playing – I'm keeping track of time for you;You CAN'T lose the game. There are no "right" or "wrong" answer or ways of playing it :) ;</t>
  </si>
  <si>
    <t>If in 2007,this one maybe will be a quite interesting game. but today is 2025 nearly 2026, I have play a lot of game better than this one. So I feel boring, the small map,the slowly walk. But I like the Max, it's interesting.</t>
  </si>
  <si>
    <t>This game was completely unknown to me. ;I've already played similar games before (similar genre, aesthetics, tasks/goals).;</t>
  </si>
  <si>
    <t>i don't know who is US president. Did this game say it? Or maybe I miss something, sorry my English not good.</t>
  </si>
  <si>
    <t>Even not a Scamming fraud, I keep think this guy not a good guy. Who can buy a thing spent 1 billion/million dollar? Maybe just a joke, but i am not sure.</t>
  </si>
  <si>
    <t>I see tattoos pattern in the room,and tattoos on her arm, and a big logo on the building.</t>
  </si>
  <si>
    <t>0.5-1</t>
  </si>
  <si>
    <t>When I just 5 years old, I first play the video game on PC. The game is Command &amp; conquer : Red Alert 2. For now, I still think this is a good game. Then I start play a lot of video game on PC, like the GTA: San Andreas, FlatOut, and some game I forget name. In 2017, I know the Steam, Blizzard, and some video game development company, and I have my first PC. So I start play some online video game, like CS, OverWatch, Warframe, Apex,etc...  But I seldom watch game streams or tournaments. Ibelieve the essence of gaming lies in playing it myself rather than watching others play.</t>
  </si>
  <si>
    <t>First language must be Chinese, but only care about the text. For the talk in the game,I would choice the language more fitting to the game's background, like Russian in the game Atomic Heart.</t>
  </si>
  <si>
    <t>I forgot, but I did check it. The paper will bigger when clicked, then I can read.</t>
  </si>
  <si>
    <t>Bosco's... ? No idea, i can't remember everything in 30 min.</t>
  </si>
  <si>
    <t>No idea, I don't click the calendar, I have click the TV.</t>
  </si>
  <si>
    <t xml:space="preserve">I forgot, but I did click the green one. </t>
  </si>
  <si>
    <t>No idea, I just remember Max go to the toilet when I click the door.</t>
  </si>
  <si>
    <t>No idea, I just remember the camera always follow me (even one camera in the freezer).</t>
  </si>
  <si>
    <t>No idea, when i click the magazines, the dog has talk something, but i am not listen clearly.</t>
  </si>
  <si>
    <t>cancel ? due to ...  Not remember very clearly.</t>
  </si>
  <si>
    <t>Die...  I forgot.</t>
  </si>
  <si>
    <t>stimulating? Some word mean this? Not remember very clearly. It can be click.</t>
  </si>
  <si>
    <t>Yes, I think it should be translated into other language, if better. but if English better, just use English. Or it should be same with background.</t>
  </si>
  <si>
    <t>Yes, if something really interesting, or something very bad. like the SUBWAY logo in the GTAV, very interesting AD.</t>
  </si>
  <si>
    <t>I think mostly you should be able to see a subtitle that translates the visible "original" text. The game should allow you to select an object in-game and, if you want to, describe in your language what the text says in the "original" language. (see illustration above);I think mostly they should not be translated. They should always stay in the "original" language. (see illustration above);</t>
  </si>
  <si>
    <t>original is interesting, but third one can be help player easy understand the game.</t>
  </si>
  <si>
    <t xml:space="preserve">More than one participant at the lab. </t>
  </si>
  <si>
    <t>samen_asus_251120_1703</t>
  </si>
  <si>
    <t>samen_dell_251121_0900</t>
  </si>
  <si>
    <t>Very well thank you</t>
  </si>
  <si>
    <t xml:space="preserve">1. English 2. French </t>
  </si>
  <si>
    <t>Arab</t>
  </si>
  <si>
    <t>bachelor (BA, BSc) student</t>
  </si>
  <si>
    <t>translation (in general);essays and podcasts about games or the gaming industry;reviewing, analysing games, or the gaming industry in general;</t>
  </si>
  <si>
    <t>dyspraxia;</t>
  </si>
  <si>
    <t xml:space="preserve">I feel very amused and intrigued </t>
  </si>
  <si>
    <t>The white rabbit's office was the white house (kind of) and other characters in the game referred to him as such.</t>
  </si>
  <si>
    <t>He is running an online store where everything is double the price and half the quality, he said that he is selling a biological weapon but only for an unreasonable amount of money</t>
  </si>
  <si>
    <t xml:space="preserve">There are signs that urge guests to relax. The white rabbit talked about wanting to get a tattoo there. </t>
  </si>
  <si>
    <t xml:space="preserve">I liked that it was straightforward and humorous </t>
  </si>
  <si>
    <t>I didn't like that there wasn't a lot of it I could find</t>
  </si>
  <si>
    <t>10 pounds</t>
  </si>
  <si>
    <t>It was unimportant to me</t>
  </si>
  <si>
    <t xml:space="preserve">I used to play video games when I was a teenager but I stopped as I got older. I liked (and still like) action and adventure games and watching gameplay on YouTube. </t>
  </si>
  <si>
    <t>I always pick English</t>
  </si>
  <si>
    <t>Something about the white rabbit's presidency?</t>
  </si>
  <si>
    <t xml:space="preserve">Bosco's (I'm not sure about the name) INCONVENIENCE </t>
  </si>
  <si>
    <t>I can't remember but it was probably something incendiary and chaotic written by the rabbit</t>
  </si>
  <si>
    <t xml:space="preserve">I only vaguely remember that the newspaper on the right had something about the president (white rabbit) declaring Florida a territory or some other strange and unreasonable policy decision </t>
  </si>
  <si>
    <t>The poster had something about frozen tongues (or another body part) and the machine above the door had the word 'terror' and was perhaps describing the bodily issue of whoever used these toilet facilities</t>
  </si>
  <si>
    <t>Buy One Get One. (I remember because I found it really funny)</t>
  </si>
  <si>
    <t>I can't remember, it might have been about Bosco's interest in role-playing?</t>
  </si>
  <si>
    <t>A movie or theatrical production with another sign plastered on it that said 'cancelled due to lack of interest'</t>
  </si>
  <si>
    <t>I can't remember but it might have said something unwelcoming like no refunds</t>
  </si>
  <si>
    <t>I can't remember, maybe tattoo attempts gone wrong?</t>
  </si>
  <si>
    <t>I definitely think they should be translated. These signs can form an important part of world-building in a game.</t>
  </si>
  <si>
    <t>I remember that in games where the setting is key to the story (for e.g. Cyberpunk 2077), these billboards tell us a lot about the dystopian world the characters inhabit.</t>
  </si>
  <si>
    <t>Translating into the player's language always them to fully comprehend the world of the game and get immersed in it.</t>
  </si>
  <si>
    <t>I really like this game :)</t>
  </si>
  <si>
    <t>no comments</t>
  </si>
  <si>
    <t>samen_dell_251121_1003</t>
  </si>
  <si>
    <t>samen_asus_251121_1300</t>
  </si>
  <si>
    <t>stuffy nose but feeling okay</t>
  </si>
  <si>
    <t>1 - english 2- spanish 3- french</t>
  </si>
  <si>
    <t>United States</t>
  </si>
  <si>
    <t>I play puzzle games, or educational games, or logical games, or brain teasers ;I play games based around the plot/dialogues or I play RPGs ;I play adventure games or games with an open world ;</t>
  </si>
  <si>
    <t>creating games;translation (in general);translating games;</t>
  </si>
  <si>
    <t>neurodiversity;</t>
  </si>
  <si>
    <t>frustrated that I wasn't able to get further</t>
  </si>
  <si>
    <t>they were talking about the mob protesting his policies</t>
  </si>
  <si>
    <t>the biological warfare weapons for sale</t>
  </si>
  <si>
    <t>the sign in front of the shop</t>
  </si>
  <si>
    <t>it was cheeky</t>
  </si>
  <si>
    <t>some of the jokes were cheesy</t>
  </si>
  <si>
    <t>i played more when i was younger</t>
  </si>
  <si>
    <t>i would pick the original language the game was designed in if i speak that language</t>
  </si>
  <si>
    <t>bill of rights</t>
  </si>
  <si>
    <t>bosco</t>
  </si>
  <si>
    <t>rights to take away lol</t>
  </si>
  <si>
    <t xml:space="preserve">bad news, worse news, president max ruined some plan etc </t>
  </si>
  <si>
    <t>above the toilet was like explosive/less explosive/okay</t>
  </si>
  <si>
    <t>bad news about the government</t>
  </si>
  <si>
    <t>something like onions and pickles canceled for low interest</t>
  </si>
  <si>
    <t>the past services she offered, like tattoo/psychotherapy</t>
  </si>
  <si>
    <t>think positive</t>
  </si>
  <si>
    <t xml:space="preserve">i believe these texts should be translated if they provide information about the cultural context of the game. this game was very early 20th century USA feeling and the text aided in that </t>
  </si>
  <si>
    <t>i remember playing a horse game on my DS when i was young and the gameworld texts were still in French (it was early ubisoft game). i remember wanting to know what they said</t>
  </si>
  <si>
    <t>it is the most immersive experience</t>
  </si>
  <si>
    <t>no!</t>
  </si>
  <si>
    <t xml:space="preserve">There was a technical malfunction, the video game froze after 15 minutes of playing at the Dell computer, but the participant was very considerate about it and she moved to the asus machine and continued from a generic save file for another 15 minutes, and she says she does not feel like she had lost any progress in the game anyway. </t>
  </si>
  <si>
    <t>samen_asus_251121_1415</t>
  </si>
  <si>
    <t>samen_dell_251121_1700</t>
  </si>
  <si>
    <t>eyes are a little dry but overall feeling good.</t>
  </si>
  <si>
    <t>Zenless Zone Zero, Hades, Hades II</t>
  </si>
  <si>
    <t>1- Cantonese
2- English
3- Mandarin
4- Korean
5- Spanish</t>
  </si>
  <si>
    <t>Hong Kong Chinese, but grew up on Western media (youtube).</t>
  </si>
  <si>
    <t>I play games based around action and skill ;I play games based around the plot/dialogues or I play RPGs ;</t>
  </si>
  <si>
    <t xml:space="preserve">Wish there was more to explore, felt confined. I liked the banter between Sam and Max, but I feel like the humor of the game has been lost. It would've been funnier at the time of release, but most of the jokes felt irrelevant/out-of-touch playing it now. </t>
  </si>
  <si>
    <t>someone else</t>
  </si>
  <si>
    <t>I thought it was someone else that happened to be called Max as well. The graffiti/diagram drawn on the floor in an alley proved there were multiple Maxes in the game universe.</t>
  </si>
  <si>
    <t xml:space="preserve">He priced a biological weapon (which I doubt he possessed) at 1 billion dollars. While the price was unreasonable, he clearly was not living in reality, so I did not buy it from him.. </t>
  </si>
  <si>
    <t>The items and visuals in the room implied she did tattoos.</t>
  </si>
  <si>
    <t>No particular feeling regarding those. Felt neutral, did not affect my gameplay.</t>
  </si>
  <si>
    <t xml:space="preserve">I didn't like the font used in the subtitles, but liked the design of the shop signs. </t>
  </si>
  <si>
    <t>Depends on how many hours/how much content this game has. I would say £3.50-£6.50.</t>
  </si>
  <si>
    <t xml:space="preserve">I played mobile games occasionally in childhood/teenage years, then I started playing visual novels, action/fantasy and RPGs on my laptop. I watch gaming streams/videos on a daily basis, and am very interested in game development. </t>
  </si>
  <si>
    <t xml:space="preserve">I don't recall them. </t>
  </si>
  <si>
    <t>Bobby's</t>
  </si>
  <si>
    <t>I focused on the dialogue about the calendar and didn't notice the sticky notes.</t>
  </si>
  <si>
    <t>There was something about Leon Kennedy. And predicting a market crash.</t>
  </si>
  <si>
    <t>Don't do something, but I forgot what.</t>
  </si>
  <si>
    <t>Don't remember.</t>
  </si>
  <si>
    <t>Toilet literature.</t>
  </si>
  <si>
    <t>Cancelled due to no one buying tickets.</t>
  </si>
  <si>
    <t>Prices and fees for tattoo services.</t>
  </si>
  <si>
    <t>Yes, I think they are good narrative tools, hints for lore in the game. They can also tell us more about the area and social context of the game universe.</t>
  </si>
  <si>
    <t xml:space="preserve">Yes. The texts on certain objects/backgrounds in Genshin Impact were big hints towards the lore. </t>
  </si>
  <si>
    <t>I always preferred having subtitles in a game, the option gives a good middle ground between retaining the developers' original intent while subtitles can explain the context/localise it for the player. But the translated version is also fine.</t>
  </si>
  <si>
    <t>I didn't know Telltale games publishing in other languages outside of English! Interesting to learn.</t>
  </si>
  <si>
    <t>More than 1 person in the lab.</t>
  </si>
  <si>
    <t>samen_dell_211125_1810</t>
  </si>
  <si>
    <t>samen_gl65leopard_251121_1700</t>
  </si>
  <si>
    <t>migraine but it's okay</t>
  </si>
  <si>
    <t>chill games like Animal Crossing or Tomodatchi life on DS. Also minecraft and Dead by Daylight on PC but it was a long time ago</t>
  </si>
  <si>
    <t>1- French
2- English
3- Spanish
4- Japanese but beginner level</t>
  </si>
  <si>
    <t>20</t>
  </si>
  <si>
    <t xml:space="preserve">French. My father is Spanish from Galicia and my mother is half french half spanish </t>
  </si>
  <si>
    <t>I play games based around the plot/dialogues or I play RPGs ;I play adventure games or games with an open world ;I play puzzle games, or educational games, or logical games, or brain teasers ;several years ago, I used to play more;</t>
  </si>
  <si>
    <t>creating games;translation (in general);reviewing, analysing games, or the gaming industry in general;</t>
  </si>
  <si>
    <t>I think I didn't understand what I was supposed to do.. I feel a bit lost and perplex</t>
  </si>
  <si>
    <t xml:space="preserve">the poster with the protest against the white rabbit being a tyrant president. And the dog is his personal guard/ chief of police (?) </t>
  </si>
  <si>
    <t>I would've liked to see the interface of the website to assess if it was a fraud. Because in a world where a rabbit and a dog talk, we can expect biochimical weapons to be sold online I guess</t>
  </si>
  <si>
    <t>I didn't notice the language in the game very much. At least, nothing struck me</t>
  </si>
  <si>
    <t>lots of elements in the background so I couldn't focus on everything and I don't remember reading somethng</t>
  </si>
  <si>
    <t xml:space="preserve">15 pounds online </t>
  </si>
  <si>
    <t>I was very interested in narrative games, especially during the time when Until Dawn, Life is Strange or Beyond Two Souls came out. These games are a great part of me, even now 10 years later. 
I played a lot on the DS at the same time and I loved Minecraft as well. However, when I played Call Of Duty with my big brother, I discovered that I have very poor eye-hand coordination which made my gaming experience not that enjoyable. 
Later on, I played a lot on the Nintendo Switch (during the Covid lockdown especially) to games like Animal Crossing, Mario Odyssey and Stardew Valley. So games with open worlds and creation involved and a bit of intrigue/ side guest in Stardew Valley. 
However I picked up on handmade crafts in 2020 (knitting, crocheting, sewing) which reduced my gaming time considerably.
Nowadays I don't play anymore because I don't have time, and I don't have a strong enough PC to launch games like Crusader Kings 3 (which I discovered recently) or Minecraft. 
Nonetheless, all my life I've considered myself as a 'geek' because I love to watch streamers play new interactive games and I share this interested with my brother still.</t>
  </si>
  <si>
    <t xml:space="preserve">I only know/ play french or english speaking games so I always put the original version with subtitles </t>
  </si>
  <si>
    <t xml:space="preserve">i interacted with the dartboard so I know it was the bill of rights </t>
  </si>
  <si>
    <t xml:space="preserve">bosco's </t>
  </si>
  <si>
    <t xml:space="preserve">I don't remember even though I interacted with it but probably some things like 'birthday of..' or some jokes </t>
  </si>
  <si>
    <t>it was something like newspaper on the yellow one and something about Abraham Lincoln on the green one</t>
  </si>
  <si>
    <t>it was 'every tongue stuck to or inside the freezer is not our responsibility' or something like that</t>
  </si>
  <si>
    <t>didn't see that one so no idea</t>
  </si>
  <si>
    <t xml:space="preserve">the two at the extremities were about organ sellers </t>
  </si>
  <si>
    <t xml:space="preserve">it was a cancellation of a concert that didn't sell out at all </t>
  </si>
  <si>
    <t>it was a list of everything Sybil used to offer in her shop but almost everything was crossed out (like tattoo, massage I think?)</t>
  </si>
  <si>
    <t>I don't remember</t>
  </si>
  <si>
    <t>I think every texts should always be translated because in a great majority of time they bring important context or lore. I know some people play games for the intrigue but a lot of users enjoy reading everything to understand extensively the game</t>
  </si>
  <si>
    <t xml:space="preserve">I watch streamers that love to explore everything in the game so I always think these texts are relevant </t>
  </si>
  <si>
    <t xml:space="preserve">the preferred choice is a clean translation thought by HUMANS but if they lack time or resources, the third option is a great alternative </t>
  </si>
  <si>
    <t>nothing it was great to participate to this study and everything was very well explained so thank you</t>
  </si>
  <si>
    <t>12</t>
  </si>
  <si>
    <t>more than one participant in the lab</t>
  </si>
  <si>
    <t>samen_gl65leopard_251121_1821</t>
  </si>
  <si>
    <t>I'm feeling well.</t>
  </si>
  <si>
    <t>I play video games quite regularly of many different genres and varieties.</t>
  </si>
  <si>
    <t>1- English
2 - I'm learning Italian as part of my degree</t>
  </si>
  <si>
    <t>I play games based around the plot/dialogues or I play RPGs ;I play adventure games or games with an open world ;I play games based around strategy and planning ;I play retro games or indies (games from independent creators) ;I play games different from the ones described above;I play games based around action and skill ;</t>
  </si>
  <si>
    <t>testing games;essays and podcasts about games or the gaming industry;IT or computers;reviewing, analysing games, or the gaming industry in general;</t>
  </si>
  <si>
    <t>I have enjoyed my time playing the game.</t>
  </si>
  <si>
    <t>Multiple references to it are made in the dialogue. One, for example, references a new absurd law which the rabbit has introduced. As well as this, writing on the newspapers you can see in the game's world says something like "President Max declares Florida a territory." Though, I could be misremembering.</t>
  </si>
  <si>
    <t>Jokes regarding the things he sold, his prices, moving his shop online for no reason other than to increase inconvenience and prices, having tongues in the freezers</t>
  </si>
  <si>
    <t>I know tattoos for sure were one of her work areas but there was also a long list of services crossed out on a board outside of the parlor.</t>
  </si>
  <si>
    <t xml:space="preserve">The style and humor of it. </t>
  </si>
  <si>
    <t>Some of the diegetic writing you could see on the game's textures felt harder to read than the captions.</t>
  </si>
  <si>
    <t>Between £20 - £30 on release, maybe in the £10s in current year due to the age of the game.</t>
  </si>
  <si>
    <t>I play games frequently and have done since I was a young child. I consume gaming related media on Youtube and Twitch, as well as modern short-form sites like Instagram and Tik-Tok. I have a lot of experience with Telltale Games who I believe made the Sam and Max games and am very familiar with the genre and style, although I tend to play more indie games and competitive multiplayer games nowadays.</t>
  </si>
  <si>
    <t>I usually pick English for the text in games. For the audio, I will usually play the native language version supplemented with English subtitles if this is an option.</t>
  </si>
  <si>
    <t>The US Bill of Rights</t>
  </si>
  <si>
    <t>Bosco's (though i'm not sure entirely)</t>
  </si>
  <si>
    <t>Florida declared a territory is definitely one that I remember chuckling at, but I do not remember the one on the left</t>
  </si>
  <si>
    <t>A terror meter for the toilet stalls, it was ranked in something like Potential Terror, Extreme Terror, Even More Extreme Terror</t>
  </si>
  <si>
    <t>I do not remember</t>
  </si>
  <si>
    <t>I do not remember.</t>
  </si>
  <si>
    <t>A show has been cancelled I believe but that's all I can remember.</t>
  </si>
  <si>
    <t>The list of Sybil's work area ending in Beta Testing, I do not remember what has been crossed out.</t>
  </si>
  <si>
    <t>The two in the middle were her diplomas, the row beneath were newspaper articles I believe, I do not remember what the big thing at the top was.</t>
  </si>
  <si>
    <t xml:space="preserve">It depends on how well they can communicate the writers' original vision and design with them. A lot of the language inside this game enhanced the experience by making the world more immersive and making the game more humorous. I think sometimes, if the writing in the world isn't necessarily meant to be read, say for instance: easter eggs, flavour text, placeholder text, it isn't the end of the world if this isn't translated. </t>
  </si>
  <si>
    <t>Yes, especially in games with deep immersive worlds and also comedy games. I like to watch videos on the stories told in games and a lot of storytelling done through the medium is through the writing you can see outside of the game's dialogue, which force the player to pay closer attention. The billboards and graffiti of Cyberpunk 2077 is a recent example that comes to mind.</t>
  </si>
  <si>
    <t>I think mostly the "original" language should be substituted with a translated version. (see illustration above);I think mostly you should be able to see a subtitle that translates the visible "original" text. The game should allow you to select an object in-game and, if you want to, describe in your language what the text says in the "original" language. (see illustration above);</t>
  </si>
  <si>
    <t>It really depends on how faithful the original translation is and the style of the game. Comedy would be much harder to just subtitle as it is so culturally specific, whereas some Horror games i've played have felt more immersive untranslated. It is also important to consider where the game is set as sometimes the language matching the location enhances the immersion even without subtitling. Also, some of my friends and family have been turned off by certain games and media due to it being untranslated and I think that's important to mention.</t>
  </si>
  <si>
    <t>I think I've said all my thoughts.</t>
  </si>
  <si>
    <t>No comments</t>
  </si>
  <si>
    <t>samen_dell_251125_1130</t>
  </si>
  <si>
    <t>samen_dell_251125_1430</t>
  </si>
  <si>
    <t>I'm okay. Maybe a bit tired.</t>
  </si>
  <si>
    <t>Valorant, Dead by Daylight, Overwatch, League of Legends</t>
  </si>
  <si>
    <t>Russian, English, Spanish, German</t>
  </si>
  <si>
    <t>Russian ethnically but Spanish nationality-wise</t>
  </si>
  <si>
    <t>I play games based around action and skill ;I play adventure games or games with an open world ;I play games based around strategy and planning ;</t>
  </si>
  <si>
    <t>Videogame content creator;</t>
  </si>
  <si>
    <t>A bit confused, not sure what I had to do.</t>
  </si>
  <si>
    <t>I've already played similar games before (similar genre, aesthetics, tasks/goals).;This game was completely unknown to me. ;</t>
  </si>
  <si>
    <t>Not sure, I guess since he's the main character? They might've said it in the voicemails too I don't really remember.</t>
  </si>
  <si>
    <t>The guy at the counter said he was selling biological warfare for a billion dollars... and the transaction for it was fully online, no cash. There was also no physical evidence he was actually selling that.</t>
  </si>
  <si>
    <t>Because the white rabbit was talking about getting a tattoo here. You could also see tattoo designs on the wall. I'm unsure of whether she also worked as something else, that's mainly what I noticed.</t>
  </si>
  <si>
    <t>It was simple and easy to understand.</t>
  </si>
  <si>
    <t>It found it fine, there's nothing I can really pick out. Maybe the sarcasm and humor surrounding the dialogue may make it difficult for people to understand what's going on? can't think of anything else.</t>
  </si>
  <si>
    <t>12.99</t>
  </si>
  <si>
    <t>I've been playing videogames since I was little. I used to play ipad games like Pixel gun before i got a playstation, on which i played minecraft, Fortnite, and Genshin Impact. Then I transferred over to PC and started playing Valorant, CS, League, Dead by Daylight, Phasmophobia, Overwatch, Minecraft again, and also some less "big" games like Repo, It takes two, We were here. 
I sometimes watch Twitch and Youtube, i usually watch short clips of games on instagram and tiktok though.</t>
  </si>
  <si>
    <t>bad news, even worse news. white house gets shot up again? something like that</t>
  </si>
  <si>
    <t>buy 1 get 1 free</t>
  </si>
  <si>
    <t>something about selling organs for around 50 dollars</t>
  </si>
  <si>
    <t>some kind of advert for a show or something. "cancelled due to lack of interest" was stamped on top</t>
  </si>
  <si>
    <t xml:space="preserve">a bunch of services that the place offered? all of them were crossed out except the bottom one i think. </t>
  </si>
  <si>
    <t>No. the game takes place in the US, so it wouldnt make sense for a city in the States to have a bunch of posters and billboards in foreign languages. maybe if you press on them it translates it for you, but they should be kept in English. If the game was in Spain or a Latin American country, Spanish would make more sense. but since its in the us, it shouldnt be changed, i feel like it sets the atmosphere and tone better.</t>
  </si>
  <si>
    <t>maybe this question is more relevant to adventure games, but since i mostly play shooter games, i dont really pay attention to billboards or graffiti or anything. if i did, i dont think theyd provide me with much useful information. For adventure or problem solving games like It takes two, sometimes looking around texts inside the game can be useful to help you progress.</t>
  </si>
  <si>
    <t>i think ive answered this before, but yes i think the game should be kept as relevant as possible to the setting. If it takes place in a particular country, youd expect the surroundings and the posters and billboards to be in the language of that country. same way if i went to the US and saw a bunch of signs in Spanish and Chinese or something it'd be a bit weird and unusual for me. But for the sake of the user experience, obviously i think a translation option is important. the game itself shouldnt be translated, but there should be an option to switch it on in case somebody needs it. especially if the game involves using those texts and posters to give you clues or make progress, then translation is necessary, otherwise the player simply wont understand and wont be able to even play the game.</t>
  </si>
  <si>
    <t>Nope :)</t>
  </si>
  <si>
    <t xml:space="preserve">This person came first to the lab. After 30 minutes, to more participants joined. They remained relatively quiet throughout. After another 30 minutes, 1 more participants joined. THey also remained quiet throughout, though. </t>
  </si>
  <si>
    <t>samen_dell_251125_1541</t>
  </si>
  <si>
    <t>samen_gl65leopard_251125_1500</t>
  </si>
  <si>
    <t>I am fine</t>
  </si>
  <si>
    <t xml:space="preserve">1. Mandarin Chinese
2. English </t>
  </si>
  <si>
    <t>I play games based around action and skill ;I play puzzle games, or educational games, or logical games, or brain teasers ;I play games based around the plot/dialogues or I play RPGs ;</t>
  </si>
  <si>
    <t>fun</t>
  </si>
  <si>
    <t>I have no idea</t>
  </si>
  <si>
    <t xml:space="preserve">he sounds suspicious with his online shop </t>
  </si>
  <si>
    <t>I see related object in her room</t>
  </si>
  <si>
    <t>it is clear</t>
  </si>
  <si>
    <t>Nil</t>
  </si>
  <si>
    <t>I am not a frequent player,but I play some educational and recreational game on my phone and computers. I am not into videos about game player.</t>
  </si>
  <si>
    <t>I play in Chinese most of the time</t>
  </si>
  <si>
    <t>can't remember</t>
  </si>
  <si>
    <t xml:space="preserve">New York Times? </t>
  </si>
  <si>
    <t>Although I didn't take special notice of these words, but I feel that the whole game may look more consistent and in harmony if the text are translated or the graphics are redesigned into the target language</t>
  </si>
  <si>
    <t xml:space="preserve">If it is related or have a impact on the narrative in the game, it will be important. </t>
  </si>
  <si>
    <t xml:space="preserve">It facilitated understanding without interrupting the entire graphic design </t>
  </si>
  <si>
    <t>Nope</t>
  </si>
  <si>
    <t>44</t>
  </si>
  <si>
    <t xml:space="preserve">The person came with a colleague to take part. There were at first 2 people in the lab. Then, there was a third person who came over later. </t>
  </si>
  <si>
    <t>samen_gl65leopard_251125_1607</t>
  </si>
  <si>
    <t>samen_asus_251125_1500</t>
  </si>
  <si>
    <t>fine</t>
  </si>
  <si>
    <t>1-Chinese
2-English
3-Taiwanese</t>
  </si>
  <si>
    <t>Taiwan</t>
  </si>
  <si>
    <t>I play games based around the plot/dialogues or I play RPGs ;I play puzzle games, or educational games, or logical games, or brain teasers ;I play games based around strategy and planning ;I play adventure games or games with an open world ;I play games based around action and skill ;several years ago, I used to play more;</t>
  </si>
  <si>
    <t>translation (in general);translating games;testing games;</t>
  </si>
  <si>
    <t>a bit bored</t>
  </si>
  <si>
    <t xml:space="preserve">because of the dialogue max had with the rabbit </t>
  </si>
  <si>
    <t>because he was charging a billion dollars(? i think</t>
  </si>
  <si>
    <t>there's tattoo pictures on the wall and a lot of cactus</t>
  </si>
  <si>
    <t>they are not very difficult and not very long</t>
  </si>
  <si>
    <t>i don't know. I might not played it correctly but I probably wouldn't want to pay any for it. 5 pounds maybe?</t>
  </si>
  <si>
    <t>i played more when i was a kid.Mostly online games. ever since about 15 i rarely played any anymore. And even if i did. The same game nearly never last over three days for me.</t>
  </si>
  <si>
    <t>if the game came from the west then English. if the game came from Asia then Chinese.</t>
  </si>
  <si>
    <t>i forgot</t>
  </si>
  <si>
    <t>March something</t>
  </si>
  <si>
    <t>i tried to read this one but no idea.</t>
  </si>
  <si>
    <t>forgot</t>
  </si>
  <si>
    <t>something was cancelled</t>
  </si>
  <si>
    <t>a lot of crossed out things</t>
  </si>
  <si>
    <t>relax something</t>
  </si>
  <si>
    <t>personally, because i understand english i would prefer too keep it as original as possible given the story background.</t>
  </si>
  <si>
    <t xml:space="preserve">yes. if they were well made or particularly funny in the way i prefer them to be. or if the puzzle was particularly interesting. </t>
  </si>
  <si>
    <t>i would prefer to keep it related to the story background as much as possible.</t>
  </si>
  <si>
    <t>no. Thank you!</t>
  </si>
  <si>
    <t>40</t>
  </si>
  <si>
    <t xml:space="preserve">THis participant came with a colleague, and there was 1 more person in the lab when this participant and the colleague came to the lab. THIs means that for the majority of time there were 3 people in the lab. Afterwards, there was 1 more participant who came to the lab. THere was a total of 4 people in the same lab. </t>
  </si>
  <si>
    <t>samen_asus_251125_1625</t>
  </si>
  <si>
    <t>samen_HPfirefly_251125_1530</t>
  </si>
  <si>
    <t>dry mouth</t>
  </si>
  <si>
    <t>1. Mandarin
2. English</t>
  </si>
  <si>
    <t>I play games based around action and skill ;</t>
  </si>
  <si>
    <t>testing games;reviewing, analysing games, or the gaming industry in general;</t>
  </si>
  <si>
    <t>When I play this game I am a little bit confused what should I do.</t>
  </si>
  <si>
    <t>Because the brown dog is the main character I think and what his look looks like an US president.</t>
  </si>
  <si>
    <t>agree</t>
  </si>
  <si>
    <t>Because there's a whole wall of skin art and relax space behind Sytbil.</t>
  </si>
  <si>
    <t>Mandarin</t>
  </si>
  <si>
    <t>No I think it is depends on who play the game. I did not feel unconfortable when I play this game in different language.</t>
  </si>
  <si>
    <t>When the brown dog walk toward the rabbit, he will hit the rabbit away. I think it's funny.</t>
  </si>
  <si>
    <t>Really less, I played Hard Party and Bro Force before, I much more prefer that kinds of games. I never watch games on YouTube.</t>
  </si>
  <si>
    <t>Mardarin</t>
  </si>
  <si>
    <t>I did not notice that sryyy</t>
  </si>
  <si>
    <t>did not remember it</t>
  </si>
  <si>
    <t>calender</t>
  </si>
  <si>
    <t>I did not notice that</t>
  </si>
  <si>
    <t>I remember it is related biology stuff.</t>
  </si>
  <si>
    <t>She crossed out all the services included in the store, leaving only the one at the bottom.</t>
  </si>
  <si>
    <t>Yesssss, pleaseeeee!</t>
  </si>
  <si>
    <t>No. I think I focus more on the whole game's feeling but not the detail element.</t>
  </si>
  <si>
    <t xml:space="preserve">I memory told me </t>
  </si>
  <si>
    <t>I feel a bit confuse on the main goal of this game. For example, Hard Party (the game that I played before), Its main goal is killing all of people in the room, but I cannot get caught by the police</t>
  </si>
  <si>
    <t xml:space="preserve">This participant entered the lab while there were already 3 other participants. This participant also mentioned that she had only played two video games before: Broforce and Hard party, and she felt a bit confused by what Sam and Max actually required of her. She played Sam and Max for 20 minutes and then quit the game by herself to go back to the questionnaire, as a result of a miscommunication between her and the coordinator. Because the coordinator noticed after coming up to her after 30 minutes that she is already in the middle of writing down her answers, he asked her to play the game for another 10 minutes, and then revisit her answers and continue with the questionnaire. She did that and played for another 10 minutes, after which point she also quit the game by herself without asking the coordinator, which he noticed only after checking up on her after another 10 minutes. Noticing that she is revising her previous questions, though, the coordinator did not intervene any further. At this stage the other participants have not yet left the laboratory, either. </t>
  </si>
  <si>
    <t>samen_HPfirefly_251125_1639</t>
  </si>
  <si>
    <t>samen_dell_261125_1130</t>
  </si>
  <si>
    <t>Great :)</t>
  </si>
  <si>
    <t>Waterpark Simulator, Tetris, Date Everything, Supermarket Simulator</t>
  </si>
  <si>
    <t>1- English
2- German
3- Spanish
4- Portuguese</t>
  </si>
  <si>
    <t>White-British</t>
  </si>
  <si>
    <t>I play games based around the plot/dialogues or I play RPGs ;I play adventure games or games with an open world ;I play puzzle games, or educational games, or logical games, or brain teasers ;I play retro games or indies (games from independent creators) ;I play games based around strategy and planning ;</t>
  </si>
  <si>
    <t>translation (in general);e-sport/breaking records in games ;IT or computers;</t>
  </si>
  <si>
    <t>Brill, I couldn't get past a specific point in the game and so not as happy go lucky</t>
  </si>
  <si>
    <t>He was in the office of the president and they were talking to him about impeachment on the phone- Iwould've said that both the little bunny and the brown dog were the presidents if it was an option because the bunny had a little desk too- But now that I'm thinking maybe the president was the guy locked in the cupboard</t>
  </si>
  <si>
    <t>I think he probably was a fraud cause all of his products were dodgy and the one he has to offer was unavailable to us, but I thought he was sweet and forthcoming- an endearing character therefore not a fraud</t>
  </si>
  <si>
    <t>I didn't really listen to that dialogue but I'm guessing based on her location in the room</t>
  </si>
  <si>
    <t>I liked that it was modern and it was somewhat comical</t>
  </si>
  <si>
    <t>Sometimes it felt that it was trying a little too hard to be funny</t>
  </si>
  <si>
    <t>in 2008 £15, nowadays nothing more than £5</t>
  </si>
  <si>
    <t>I've played video games my whole life, from when I was capable till now, all different consoles, all different types of games. I also do watch on youtube gamers playing but I hardly watch on Twitch. I only very very very occasionally watch streams.</t>
  </si>
  <si>
    <t>English- I've only once chose Spanish</t>
  </si>
  <si>
    <t>It was an American Political document: the constitution of rights, the amendments, something political an american</t>
  </si>
  <si>
    <t>Esperanto Book shop- in the audio, I can't remember what was written</t>
  </si>
  <si>
    <t>It spoke 'An office has gone 3 consecutive days without the coffee machine being refilled' but no idea what was written</t>
  </si>
  <si>
    <t>1- Probable Suffering 2-Severe Suffering 3- Intense? Suffering I can't remember if it said Pain or Suffering</t>
  </si>
  <si>
    <t>NO idea</t>
  </si>
  <si>
    <t>Something about selling organs and I'm pretty sure there was a price</t>
  </si>
  <si>
    <t>Cancelled due to Lack of Interest</t>
  </si>
  <si>
    <t>It was a list of words and all of them were crossed out apart from the last one, but I don't remember any of the words, I feel like just random nouns</t>
  </si>
  <si>
    <t>I think these were political</t>
  </si>
  <si>
    <t>I think that they should be translated if the information is key, important or adds something to the experience but if it is merely there for decoration I don't think it's very important if it's translated or not,especially if the place you are is in a specific cultural setting or a specific country</t>
  </si>
  <si>
    <t>Yes- I can't remember any off of the top of my head- but I do typically read these things, I think they're endearing</t>
  </si>
  <si>
    <t>I think the subtitles looked clunky and a bit asthetically unappealing so I prefer the first 2 and I prefer the one in English because I speak English</t>
  </si>
  <si>
    <t>I'd prefer the comments to be translated and still be the same amount of pretty if possible, if not then in the original language</t>
  </si>
  <si>
    <t xml:space="preserve">There was a critical failure of the Forms questionnaire during this session. The coordinator would like to express frustration with how unreliable the entire setup available to him in this laboratory is. The fatal error was as such: as the participant was filling out the literal final question of the penultimate section, the coordinator was summoned. The participant said that she clicked 'Next' to go to the last section, but instead, the questionnaire was now on the first section, completely empty. Literally all progress on the questionnaire was lost. The coordinator asked the participant to recreate the answers and offered additional souvenirs as an apology for the additional labour. The participant was very considerate about this and obliged to spend the additional time recreating the answers. 
Participant just before the game started asked if it would be possible to change the audio from stereo to mono. The coordinator informed the participant that this is unfortunately not available as an in-game option, and on top of that, the game actually employs stereo instrumentation quite a fair bit. The participant understood but mentioned that the games that allow stereo to mono are most lovely. 
Only 1 person in the lab. Participant finished exactly at 13.00 as the next person came into the lab. </t>
  </si>
  <si>
    <t>samen_dell_261125_1300</t>
  </si>
  <si>
    <t>samen_asus_261125_1300</t>
  </si>
  <si>
    <t>slight sore throat</t>
  </si>
  <si>
    <t>Total war games, RPG maker games,</t>
  </si>
  <si>
    <t>1- Cantonese
2- English
3. Mandarin
4. German -Would not claim to be fluent, I may recognise a few German words sprinkled in between</t>
  </si>
  <si>
    <t>I play games based around strategy and planning ;I play retro games or indies (games from independent creators) ;</t>
  </si>
  <si>
    <t>IT or computers;</t>
  </si>
  <si>
    <t>I feel interested in the plot of the game and am quite fond of the characters and their unique personalities.</t>
  </si>
  <si>
    <t>There were clear moments when it was explicitly referred to where Max was the president of the U.</t>
  </si>
  <si>
    <t>When questioned about digitalising the operations of the shop to the internet, the shopkeep stated that they would do it in a way with "twice the inconvenience, thrice the price".</t>
  </si>
  <si>
    <t>I never went too far in the game, but I did see pictures stating tattoo, so this is a guess.</t>
  </si>
  <si>
    <t>I believe most jokes were delivered in a humourous manner, where the game doesn't directly tell you the joke, but allows you to infer the joke, while using this establish a character's traits. For example, Sam informs the government that the Swiss are "up to something", which he clearly knows its false, while joking to Max that the reason he does this is because he gets a reaction out of it, and adds irony in the end by adding that this is why he wanted to become one of the leaders of the free world (I don't remember the exact wording), establishing that Sam and Max are horrible at their jobs of being president and national security advisor, while adding humour to the game and bringing life to the characters.</t>
  </si>
  <si>
    <t>There were times when I believed the characters spoke too quickly, and I would have to carefully listen to the dialogue again, or perhaps a joke would be lost in translation, or maybe I simply didn't get the joke.</t>
  </si>
  <si>
    <t>I mostly watch games on Youtube, but I do play total war games (a type of strategy game where you manouvre units across a battlefield, each unit are represented by roughly 50-200 actual models), and rpg maker story games with a slightly heavier emphasis on story, and tactical games like fire emblem games.</t>
  </si>
  <si>
    <t>English, Traditional Chinese (Note that despite my fluency in Chinese, I prefer English to Simplified Chinese)</t>
  </si>
  <si>
    <t>Inconvenience shop</t>
  </si>
  <si>
    <t>Something related to terror</t>
  </si>
  <si>
    <t>out of service</t>
  </si>
  <si>
    <t>I believe there should be an attempt. I remember reading the signs, while I've forgotten most of them, I believe these are small details that help in the worldbuilding and immersion of the game, such as the convenience store being named inconvenience store, which establishes the tone of the story.</t>
  </si>
  <si>
    <t>If the game is enjoyable to me, I may remember a handful of these small texts. The texts are usually not too memorable, but greatly help in the immersion of the world.</t>
  </si>
  <si>
    <t>Option 3 &lt; Option 1&lt; Option 2. I believe the texts should be added to help with immersion. Option 3 very clearly breaks immersion and reminds you that you are playing a game rather than experiencing the world the game tries to create, since it is very clearly a subtitle, which reminds people that they are in a game and not in a different world. Option 1 is better, but the joke is often lost, but at least the artstyle is preserved. Option 2 is the middle ground, but personally I believe there should be instead an option where you can select a language, and the text is substituted with the language I picked.</t>
  </si>
  <si>
    <t>I believe however that subtitles for dialogue is acceptable, since sometimes it is difficult to follow when people are speaking too quickly and may help with people who may not speak the language as well.</t>
  </si>
  <si>
    <t xml:space="preserve">Only 1 person in the lab. No further comments. </t>
  </si>
  <si>
    <t>samen_asus_261125_1421</t>
  </si>
  <si>
    <t>samen_asus_261125_1645</t>
  </si>
  <si>
    <t>A slightly runny nose plus I'm a little thirsty</t>
  </si>
  <si>
    <t>Day before yesterday</t>
  </si>
  <si>
    <t>1 - Urdu
2 - English
3 - German (just A1 proficiency)</t>
  </si>
  <si>
    <t>Pakistan</t>
  </si>
  <si>
    <t>I play games based around action and skill ;I play adventure games or games with an open world ;I play puzzle games, or educational games, or logical games, or brain teasers ;I play games based around strategy and planning ;</t>
  </si>
  <si>
    <t>Exhausted</t>
  </si>
  <si>
    <t>It was repeatedly referred to in the game. The dog called him the president as well as other subtle hints that he had the authority to dictate actions that only a president did.</t>
  </si>
  <si>
    <t>The store is basically an 'inconvenience' store. He wanted to shift his business online and wanted to charge 'twice the price'.</t>
  </si>
  <si>
    <t>Her tattoo business was the most obvious and explicitly mentioned. The other options were not that prominent</t>
  </si>
  <si>
    <t>It was funky and fun</t>
  </si>
  <si>
    <t>It could be slightly inconvenient at times to figure out what the text meant due to the weird style of the font.</t>
  </si>
  <si>
    <t>5</t>
  </si>
  <si>
    <t>Yes, I have been playing online games such as Roblox, Minecraft and even played Fortnite a few times. I enjoy watching other people play horror games on Youtube.</t>
  </si>
  <si>
    <t>I always play games in British or American English</t>
  </si>
  <si>
    <t>Bill Rights</t>
  </si>
  <si>
    <t>Boxys Inconvenience Store</t>
  </si>
  <si>
    <t>It was something regarding road kill or something being killed</t>
  </si>
  <si>
    <t>It was some random and very insignificant local news but I forgot what it was exactly</t>
  </si>
  <si>
    <t>I didn't get a chance to check</t>
  </si>
  <si>
    <t>God knows</t>
  </si>
  <si>
    <t>It was a live show which was cancelled due to lack of interest</t>
  </si>
  <si>
    <t>It had multiple items cut out such as 'tattoos'</t>
  </si>
  <si>
    <t xml:space="preserve">I literally forgot </t>
  </si>
  <si>
    <t>Yes, it should</t>
  </si>
  <si>
    <t>Yes. One of my favourite games is Poppys Playtime and in that game everything can be a clue or an easter egg that can build the story. Even though the item or object might seem irrelevant at first, it can be much more significant later on.</t>
  </si>
  <si>
    <t>That option preserves the original text while also enabling players to understand what it means. In this way, players from any language can feel like they're not missing out.</t>
  </si>
  <si>
    <t>No, thank you.</t>
  </si>
  <si>
    <t xml:space="preserve">There were 3 people in the laboratory. They knew each other and came as a threesome, which is why each person started the experiment and the gameplay almost at the same time. However, this participant was the first one to finish the entire session.
Moreover, this participant seemed to be very motivated by the souvenirs and started jokingly asking about them as soon as the three colleagues entered the laboratory. </t>
  </si>
  <si>
    <t>samen_asus_261125_1739</t>
  </si>
  <si>
    <t>samen_gl65leopard_261125_1645</t>
  </si>
  <si>
    <t>I feel fine</t>
  </si>
  <si>
    <t>Clash Royale</t>
  </si>
  <si>
    <t>1-English
2-Punjabi
3-Russian</t>
  </si>
  <si>
    <t>British Indian</t>
  </si>
  <si>
    <t>I play adventure games or games with an open world ;I play puzzle games, or educational games, or logical games, or brain teasers ;I play games based around strategy and planning ;</t>
  </si>
  <si>
    <t>A little frustrated - after looking through everything there didn't seem to be much more I could do.</t>
  </si>
  <si>
    <t>He passed laws, featured in news and amended he bill of rights</t>
  </si>
  <si>
    <t>He seems to have inflated prices and false advertising but this is accepted by the community as the norm.</t>
  </si>
  <si>
    <t>She owned a tattoo parlour and the board outside listed numerous services.</t>
  </si>
  <si>
    <t>the satirical jokes were amusing</t>
  </si>
  <si>
    <t xml:space="preserve">Repetitive </t>
  </si>
  <si>
    <t>2.00</t>
  </si>
  <si>
    <t>I don't really watch or play videogames except lego games which I played when I was younger.</t>
  </si>
  <si>
    <t>Always English</t>
  </si>
  <si>
    <t>An amended bill of rights which gave the right to use cruel and unusual punisment</t>
  </si>
  <si>
    <t>an inconvenience store</t>
  </si>
  <si>
    <t>Dates to remember</t>
  </si>
  <si>
    <t>DC is partially inhabitable and the president had an alien child with unidentified life partner.</t>
  </si>
  <si>
    <t>display = levels of terror, poster = tongues stuck to glass become property of bosco</t>
  </si>
  <si>
    <t>one was about organs in the body</t>
  </si>
  <si>
    <t>a concert was cancelled due to lack of interest</t>
  </si>
  <si>
    <t>the former jobs that Sybil did i.e.tattooing</t>
  </si>
  <si>
    <t>not unless they offer some clue into how to play the game</t>
  </si>
  <si>
    <t>the chalk outline of a body on the floor by dumpster keeping score of a game</t>
  </si>
  <si>
    <t>to give context to the players about what to expect</t>
  </si>
  <si>
    <t>.</t>
  </si>
  <si>
    <t>16</t>
  </si>
  <si>
    <t xml:space="preserve">There were 3 participants in the laboratory. All three came as a threesome, so they started the experiment, and then gameplay, at almost exactly the same time. This participant was the second one to finish the experiment. </t>
  </si>
  <si>
    <t>samen_gl65leopard_261125_1748</t>
  </si>
  <si>
    <t>samen_dell_261125_1645</t>
  </si>
  <si>
    <t>I am good</t>
  </si>
  <si>
    <t>1- Italian
2- English
3- French
4- German</t>
  </si>
  <si>
    <t>Italian</t>
  </si>
  <si>
    <t>I play games based around action and skill ;I play puzzle games, or educational games, or logical games, or brain teasers ;I play games based around strategy and planning ;</t>
  </si>
  <si>
    <t xml:space="preserve">I feel a bit more relaxed than before </t>
  </si>
  <si>
    <t>Because there was a poster on the street naming the US president and the picture showed was that of the white rabbit</t>
  </si>
  <si>
    <t>It does not sell anything Sam asked, and the only thing you can buy costs 1 billion. Moreover, he sells 1 unit at the price of 1 unit, which is not a sale</t>
  </si>
  <si>
    <t>She did many of the works mentioned</t>
  </si>
  <si>
    <t>It was easy and fun</t>
  </si>
  <si>
    <t>Nothing</t>
  </si>
  <si>
    <t>I used to play videogames when I was younger and watch games on YouTube but since high school I do not feel like I have enough time to do it</t>
  </si>
  <si>
    <t>Usually Italian and seldom English</t>
  </si>
  <si>
    <t>cancelled for lack of interest</t>
  </si>
  <si>
    <t>I think they should be translated from English if it is essential for the understanding of the game and if they are common words, otherwise if they have a meaning only in English and they are known worldwide, they should not be translated from English</t>
  </si>
  <si>
    <t>I think mostly the "original" language should be substituted with a translated version. (see illustration above);I think mostly you should be able to see a subtitle that translates the visible "original" text. The game should allow you to select an object in-game and, if you want to, describe in your language what the text says in the "original" language. (see illustration above);I think mostly they should not be translated. They should always stay in the "original" language. (see illustration above);</t>
  </si>
  <si>
    <t>i think that the texts should usually be translated, but in this case the sentence in English is funnier, but also the option of explaining in words rather than merely translating makes sense.</t>
  </si>
  <si>
    <t>No</t>
  </si>
  <si>
    <t xml:space="preserve">There were 3 participants concurrently in the lab. This participant came with the other two as a threesome, which is why they started the experiment basically at the same time, and gameplay as well. However, this participant experienced a fatal malfunctioning of the equipment. When the coordinator was asked to come over, the computer was frozen with the game hung up with graphical artifacts all over. The coordinator used terminal with pkill to close the game, and pkill to close the intermediate layer (Wine). However, upon resuming the GUI, the artifacts were still there, even after the game closed. The coordinator knew that this meant that the Radeon driver was probably affected, and tried to force xrandr --auto to refresh the graphical rendering, which did not help. As a last resort, the coordinator restarted the LightDM hoping that after clearing the session it will be possible to come back to the form from the moment when it was closed. However, Microsoft Forms failed as well in that it was not able to recover the data inputted so far by the participant. The coordinator politely asked the participant to recreate all data before playing the game, and the participant obliged, being very understanding, and said she remembers every answer, so it should be easy for her. After just 5 minutes, the participant was able to play the game again. However, upon launching the game, the coordinator noticed that the framerate is very low and input lag is very high. He checked glsxinfo and it was forced to run on llvmpipe, without hardware acceleration. Because the GPU was disengaged, the game was running entirely on CPU, which was struggling to play it effectively. To remedy this, the coordinator asked the participant to continue playing the game on another computer: HPfirefly, with way smaller screen size, but at least much more stable technologically. The participant played the game for 10 more minutes and finished the questionnaire on the Dell computer, which was still running on llvmpipe. </t>
  </si>
  <si>
    <t>samen_dell_261125_1810</t>
  </si>
  <si>
    <t>samen_dell_271125_1300</t>
  </si>
  <si>
    <t>i'm all good</t>
  </si>
  <si>
    <t>Not so recent, but I did play Overwatch, NIER: AUTOMATA, Hearthstone etc.</t>
  </si>
  <si>
    <t>1-Chinese
2-English
3,Japanese (a little)
4,French (a little)</t>
  </si>
  <si>
    <t>I play games based around action and skill ;I play adventure games or games with an open world ;I play games based around strategy and planning ;several years ago, I used to play more;</t>
  </si>
  <si>
    <t>A little bit lost in the goal of what to achieve</t>
  </si>
  <si>
    <t>I see some rabbit, but I'm not so sure</t>
  </si>
  <si>
    <t>He sells bio machine for 1 billion dollars with online payment (in advance if my memory was correct)</t>
  </si>
  <si>
    <t>I remember a lot of tattoo images in her store, and there is something more than that I reckon</t>
  </si>
  <si>
    <t>The languages, these information were quite easy to read and understand</t>
  </si>
  <si>
    <t>not much</t>
  </si>
  <si>
    <t>4.99 - 9.99 (9.99 if there is a full version with clear guidance/instructions on to-dos and maybe a little map at the bottom</t>
  </si>
  <si>
    <t>I did not play mystery/discover genre that much.
Back in junior high school I played mainly on IOS platform, including games from EA Sports, Gameloft etc, genres including racing, RPG, FPS, tower defense and independence games; and on PSPs, Final Fantasy - Dissadia and Gundam Universe.
Starting from senior high school I started to use PCs and played Overwatch and Hearthstone by Blizzard, then also some big games from Steam, including Horizon, NIER  Automata, and sometimes FPS games.</t>
  </si>
  <si>
    <t>Usually  either Chinese or English, but I prefer original sound experience</t>
  </si>
  <si>
    <t>I remembered that I clicked, but I forgot</t>
  </si>
  <si>
    <t>broso..? starts with b and have letters like a/o/s</t>
  </si>
  <si>
    <t>something about a rabbit president?</t>
  </si>
  <si>
    <t xml:space="preserve">Something about computer..? </t>
  </si>
  <si>
    <t>forgot but i did click</t>
  </si>
  <si>
    <t>cancelled because of some reasons, maybe no audience?</t>
  </si>
  <si>
    <t>things of service that is offered at her place? but most of them were slashed</t>
  </si>
  <si>
    <t>that could be an option if the players are not so good at english</t>
  </si>
  <si>
    <t>Overwatch deisgn of the battle settings of each map, it's quite delicate.</t>
  </si>
  <si>
    <t>I think mostly they should not be translated. They should always stay in the "original" language. (see illustration above);I think mostly you should be able to see a subtitle that translates the visible "original" text. The game should allow you to select an object in-game and, if you want to, describe in your language what the text says in the "original" language. (see illustration above);</t>
  </si>
  <si>
    <t>English is not my first language, although I can speak fluently, with some accent I'm not capable of understanding 100% of the conversation purely by listening for 1 time, so I would need a subtitle to help better understanding</t>
  </si>
  <si>
    <t>Maybe some subtitle or narrative at the bottom could be added to better understand the context. especially at the beginning</t>
  </si>
  <si>
    <t xml:space="preserve">There was no other person in the lab during this session, because the participant finished the experiment in the very moment that another participant came to the laboratory. 
The participant mentioned that the game lagged substantially in the Detective Office location but only after going inside of it for the second time, so he did not spend a lot of time there. </t>
  </si>
  <si>
    <t>samen_dell_271125_1411</t>
  </si>
  <si>
    <t>samen_asus_271125_1400</t>
  </si>
  <si>
    <t xml:space="preserve">I'm feeling well, no current ailments and I'm quite happy. </t>
  </si>
  <si>
    <t>Stardew Valley - yesterday with a friend</t>
  </si>
  <si>
    <t>1 - English (native)
2 - Arabic - (second language, intermediate)
3 - French (second language, intermediate)
4 - Spanish (second language, intermediate)</t>
  </si>
  <si>
    <t xml:space="preserve">British born, but I am half Algerian and half Dominican. </t>
  </si>
  <si>
    <t>I play games based around the plot/dialogues or I play RPGs ;I play adventure games or games with an open world ;I play retro games or indies (games from independent creators) ;I play puzzle games, or educational games, or logical games, or brain teasers ;</t>
  </si>
  <si>
    <t>translation (in general);</t>
  </si>
  <si>
    <t xml:space="preserve">Slightly bored and unaccomplished. I feel like I didn't progress far enough in the game or understand what to do, who to speak to or what to explore to move forward. </t>
  </si>
  <si>
    <t>The white rabbit was on the impeachment posters, there was memorabilia and decor indicating that he was the president in his office, and there were multiple references to him being the president throughout the games dialogue.</t>
  </si>
  <si>
    <t xml:space="preserve">During the dialogue with the shop keeper, he didn't make any reference to selling any legitimate items when asked about it. He only seemed to want to sell something that cost a billion dollars, which may have been a joke but it's hard to tell. The other features of the shop eg. the food and drink stations also seemed to be slightly off and not offering the promised product, indicated by the jokey names and symbols on the posters surrounding them. He was also selling grenades. </t>
  </si>
  <si>
    <t xml:space="preserve">The interior design of her workplace indicated that it was a tattoo parlor as there was tattoo designs and memorabilia throughout, but the sign outside listing her services had more than just tattooing, albeit crossed through. </t>
  </si>
  <si>
    <t>The style and registers of the characters and signs/symbols indexed that of a typical cop or noir style film. This created a sense of nostalgia and immersion and helped to situate the setting of the game in the real world, despite it being imagined. The mix of lore-based utterances with dialogue and style that reflect real-world people and locations made for an immersive experience.</t>
  </si>
  <si>
    <t xml:space="preserve">There wasn't anything particular that I didn't like about the language in the game. </t>
  </si>
  <si>
    <t>£40</t>
  </si>
  <si>
    <t>I've played multiple games in the past. Most recently, I play Stardew Valley on the Nintendo Switch, along with Pokemon, Professor Layton, Hades and Ace Attorney sometimes. I also used to play a lot of Animal Crossing. I enjoy watching horror and story-based game play on YouTube.</t>
  </si>
  <si>
    <t xml:space="preserve">I always play English versions of games. </t>
  </si>
  <si>
    <t>The First Amendment or some official document related to the USA.</t>
  </si>
  <si>
    <t xml:space="preserve">Bosco's Inconvenience Store. </t>
  </si>
  <si>
    <t>I can't remember.</t>
  </si>
  <si>
    <t xml:space="preserve">I didn't focus on this. </t>
  </si>
  <si>
    <t xml:space="preserve">I don't remember. </t>
  </si>
  <si>
    <t>Magazines selling organs.</t>
  </si>
  <si>
    <t xml:space="preserve">A concert for a band called Liver and Onion, that was cancelled due to disinterest/unsold tickets. </t>
  </si>
  <si>
    <t xml:space="preserve">The sign was listing the services she provides, with all of them crossed out except the bottom one. </t>
  </si>
  <si>
    <t>I don't remember.</t>
  </si>
  <si>
    <t>I think the texts should be translated, but kept in the same style and font as the original. This is so players playing the translated version can be immersed in the game as much as players of the English version.</t>
  </si>
  <si>
    <t>In Stardew Valley, there's a supermarket called 'Joja Mart' which acts as a sort-of antagonist in the game, trying to get the player to pay for their services to complete certain aspects of the game that would otherwise be completed by interacting with the other residents of the town. On the front of the supermarket is their slogan written 'Join us, thrive', which points to the capitalist and cult-like presence of Joja Mart within the game and creates mystery and world building, furthering my interest to continue playing and discover more about the town.</t>
  </si>
  <si>
    <t xml:space="preserve">I previously thought that I would like for the language in the game to be substituted with the relevant language, as in the second image, but I now think that the third option is better. Seeing the untranslated, original version of the sign uncovers a potential culturally or linguistically-bound reference/joke/pun that isn't indicated in the translated version. Seeing the untranslated version with the translation in subtitles underneath allows us to experience game in its original form, with the cultural references that the creator intended and may be intrinsic to understand the characters and plot, even if they're not fully understood. </t>
  </si>
  <si>
    <t>No, but this was a great study, thank you :)</t>
  </si>
  <si>
    <t xml:space="preserve">There was 1 more person in the laboratory aside from the participant during this study. The other participant came as this participant was switching from questionnaire to gameplay. No further comments. </t>
  </si>
  <si>
    <t>samen_asus_271125_1516</t>
  </si>
  <si>
    <t>samen_gl65leopard_271125_1420</t>
  </si>
  <si>
    <t>Tired but excited for pizza.</t>
  </si>
  <si>
    <t>Although uni has lessened how much I play, the most recent game I have played is Arc Raiders</t>
  </si>
  <si>
    <t>White British</t>
  </si>
  <si>
    <t>I play games based around action and skill ;I play adventure games or games with an open world ;I play games based around the plot/dialogues or I play RPGs ;</t>
  </si>
  <si>
    <t>Tired and bored</t>
  </si>
  <si>
    <t>He was referred to as the president and made multiple references to policies he had enacted.</t>
  </si>
  <si>
    <t>I think he is scamming, although perhaps he doesn't realise and is delusional about his shop and what he sells.</t>
  </si>
  <si>
    <t>She has a range of tattoos on the wall and Max asks if he can get a tattoo.</t>
  </si>
  <si>
    <t>I thought it was funny and very relevant to even modern American politics.</t>
  </si>
  <si>
    <t>I think perhaps some of the jokes are corny.</t>
  </si>
  <si>
    <t>I have played video games for most of my life. Although I play less in uni I still every few days play them with my friends. I do not watch much Youtube or Twitch however I have watched some streamers like Jerma and NorthernLion a lot in the past. I have a significant time on video games over my life (probably about 4000 hours).</t>
  </si>
  <si>
    <t>English always</t>
  </si>
  <si>
    <t>It was the Bill of Rights</t>
  </si>
  <si>
    <t>I got no clue at all</t>
  </si>
  <si>
    <t>The right one mentioned Max's impeachment and the left one was something about a policy he enacted I think?</t>
  </si>
  <si>
    <t>The poster mentions that tongues stuck to the freezer are then property of Bosco and the screen has three levels of Terror (I do not remember the exact names of the levels)</t>
  </si>
  <si>
    <t>I think it might be some kind of for sale sign?</t>
  </si>
  <si>
    <t>I don't remember at all</t>
  </si>
  <si>
    <t>It was a music gig that was cancelled due to a lack of interest</t>
  </si>
  <si>
    <t>It's Sybil's past jobs she has worked at</t>
  </si>
  <si>
    <t>I cannot remember</t>
  </si>
  <si>
    <t>I think that in certain games where what it says on the screen is significant (an exploration puzzle game like Resident Evil for example) then it should be translated. However, in an open world game where they are largely decorative it could be immersion breaking. For example in Ghosts Of Tsushima, if you saw a sign that was translated to English it would seem very strange given the game is set in Japan.</t>
  </si>
  <si>
    <t>As stated of course in exploration puzzle games they're often significant. However, I think some of the more comedic billboards seen in games like GTA and Cyberpunk get their humour and significance not from the words themselves but the visuals.</t>
  </si>
  <si>
    <t>Although it contradicts some of what I've said previously I think that a lot of the humour in Sam and Max comes from wordplay and language based jokes rather than visuals. So if you can't understand the language the joke is lost.</t>
  </si>
  <si>
    <t>Max kind of reminds me of a Rabbid</t>
  </si>
  <si>
    <t xml:space="preserve">There was one other participant in the lab aside from this participant. The participant was transitioning from gameplay to questionnaire once the other participant was leaving the laboratory. 
The participant has also mentioned that they watched Sam and Max during a gaming livestream before. </t>
  </si>
  <si>
    <t>samen_gl65leopard_271125_1530</t>
  </si>
  <si>
    <t>samen_asus_281125_0945</t>
  </si>
  <si>
    <t>nothing</t>
  </si>
  <si>
    <t>Chinese English</t>
  </si>
  <si>
    <t>I play puzzle games, or educational games, or logical games, or brain teasers ;I play very rarely or I don't have any experiences with video games ;</t>
  </si>
  <si>
    <t>it's good, but I don't really understand what am I suppose to do or investegate</t>
  </si>
  <si>
    <t>Idk</t>
  </si>
  <si>
    <t>don't look like a good guy</t>
  </si>
  <si>
    <t>many tattoos pics on the wall and quite messy this shop, just a feeling of that (to my answer)</t>
  </si>
  <si>
    <t>all fine for me</t>
  </si>
  <si>
    <t>barely play video games, they seem a bit difficult for me. Only like sugar crush or mario game those easy one I can play</t>
  </si>
  <si>
    <t>I can't remember</t>
  </si>
  <si>
    <t>bosco something?</t>
  </si>
  <si>
    <t>news</t>
  </si>
  <si>
    <t>no smoking?</t>
  </si>
  <si>
    <t>canceled</t>
  </si>
  <si>
    <t>only the last one was not crossed out, I think its the service the shop have</t>
  </si>
  <si>
    <t>yes, more helpful for those people that the English is not the first language, and we can have more fun and understand the game more and enjoy it</t>
  </si>
  <si>
    <t xml:space="preserve">yes, sometimes </t>
  </si>
  <si>
    <t xml:space="preserve">I can tell what shop is it </t>
  </si>
  <si>
    <t xml:space="preserve">Only one participant in the lab. No further comments. </t>
  </si>
  <si>
    <t>samen_asus_281125_1100</t>
  </si>
  <si>
    <t>samen_asus_281125_1115</t>
  </si>
  <si>
    <t>a bit hot but ok</t>
  </si>
  <si>
    <t>today I have played a game of trivia and a word and number game. I play every day</t>
  </si>
  <si>
    <t>Mauritian kreol
French
English</t>
  </si>
  <si>
    <t>Mauritian British</t>
  </si>
  <si>
    <t>I play puzzle games, or educational games, or logical games, or brain teasers ;</t>
  </si>
  <si>
    <t>smiling</t>
  </si>
  <si>
    <t>it is not clear who is the president</t>
  </si>
  <si>
    <t>because he was selling illegal non ethical stuff</t>
  </si>
  <si>
    <t>because there were tattoo pictures on the wall and because the characters spoke about how it is not the time to get a tattoo</t>
  </si>
  <si>
    <t>it was very funny and made me laugh</t>
  </si>
  <si>
    <t>there is nothing that i didnt like</t>
  </si>
  <si>
    <t>i usually play puzzle games such as quizzes, trivia, card games, word games and number games but i used to play more adventure games before until i realised that i got too addicted and spent too much time on them, so now i limit myself to only puzzle games and card games as they have a natural ending</t>
  </si>
  <si>
    <t>usually english because it is usually the default</t>
  </si>
  <si>
    <t>i didnt try to read the text on the paper</t>
  </si>
  <si>
    <t>i think it was Bosco's? the owner was Bosco so I remember it that way</t>
  </si>
  <si>
    <t>I didnt read any of this, sorry</t>
  </si>
  <si>
    <t>I noticed that it said 'bad news' and 'worse news' which i thought was funny</t>
  </si>
  <si>
    <t>I didnt think of reading this</t>
  </si>
  <si>
    <t>I didnt see the camera nor the notice</t>
  </si>
  <si>
    <t>I cant remember now sorry</t>
  </si>
  <si>
    <t>I think it said something like closed due to lack of interest</t>
  </si>
  <si>
    <t>I didnt read the sign</t>
  </si>
  <si>
    <t>I didnt read these either. I thought they were too small to read, and didnt think it was important to read, like with most of the other stuff except the big writting</t>
  </si>
  <si>
    <t>I think they should be translated for ardent fans who care about that stuff</t>
  </si>
  <si>
    <t>yes because they give a feel of the kind or world and climate it is in, like here i noticed the bad news and worse news fr the newspaper and it adds to the humour but also to the kind of political climate of the setting</t>
  </si>
  <si>
    <t>this is because it is nice to have the original font and artwork as it gives a flavour but we should still be a able to understand what they mean</t>
  </si>
  <si>
    <t>I felt that there was not enough scope in the game to explore more stuff, but i understand if this was made deliberately to limit the player for research purposes</t>
  </si>
  <si>
    <t xml:space="preserve">This participant came to the lab as a pair with another participant. They started the experiment at the same time, and started gameplay nearly at the same time. This participant finished first. This participant was knowledgeable about media accessibility and translation studies. </t>
  </si>
  <si>
    <t>samen_asus_281125_1234</t>
  </si>
  <si>
    <t>samen_gl65leopard_281125_1100</t>
  </si>
  <si>
    <t>I am feeling well, but I do have a stuffy nose (as it's winter time currently)</t>
  </si>
  <si>
    <t>Phone games (solitaire, candy crush, other mini-games), ipad/laptop games (minecraft,roblox)</t>
  </si>
  <si>
    <t>1- English
2- Italian/French
3- Spanish</t>
  </si>
  <si>
    <t>Black African</t>
  </si>
  <si>
    <t>I play games based around the plot/dialogues or I play RPGs ;I play adventure games or games with an open world ;I play puzzle games, or educational games, or logical games, or brain teasers ;</t>
  </si>
  <si>
    <t>translation (in general);translating games;</t>
  </si>
  <si>
    <t xml:space="preserve">Good. It was quite intriguing, and made me want to play more. </t>
  </si>
  <si>
    <t xml:space="preserve">The dog (Sam) mentioned several times that the rabbit (Max) was the president of the US. (Though jokes, interaction with the rabbit's desk, etc.) </t>
  </si>
  <si>
    <t xml:space="preserve">I answered 6 (strongly agree) because the shopkeeper in the game sells things at an overpriced amount, (the weapon Sam wanted to buy costed 1 billion dollars), and tells him to pay online, which could be a scam, as he may not end up receiving  the weapon. </t>
  </si>
  <si>
    <t>I'm not sure if I recall correctly, but I believe I heard Sam tell Max that she used to do tattoos and psychotherapy for people before they stopped coming.</t>
  </si>
  <si>
    <t>What I could read was mainly the questions Sam asked other characters around him. I liked that it was legible and accurate with what was said.</t>
  </si>
  <si>
    <t>Perhaps for the signs, posters and labelling in the game where the writing is small, when selected or when interacted with it might be useful for the writing to be a little bigger for legibility.</t>
  </si>
  <si>
    <t>5 pounds</t>
  </si>
  <si>
    <t xml:space="preserve">I started playing more often around quarantine period (in 2020), and before that, maybe from around 2017, I started watching a lot of gaming content on Youtube. The Youtubers I watched mainly played team games such as League of Legends, CS:GO, Among Us, Valorant, Minecraft, or other horror games such as Five Nights at Freddy's, Poppy's Playtime (etc.) So around 2020 I also started playing more games like Minecraft and Among Us with friends. </t>
  </si>
  <si>
    <t xml:space="preserve">Since I have watched Youtube videos with mostly English-speaking games, all the games I play are in English. </t>
  </si>
  <si>
    <t>Bad (something)</t>
  </si>
  <si>
    <t>I forgot</t>
  </si>
  <si>
    <t>Guns</t>
  </si>
  <si>
    <t>No tongue</t>
  </si>
  <si>
    <t>Surveillance</t>
  </si>
  <si>
    <t>Gut</t>
  </si>
  <si>
    <t>Closed due to lack of interest</t>
  </si>
  <si>
    <t>Good tattoo</t>
  </si>
  <si>
    <t xml:space="preserve">I think if they are useful to the game and if they contain jokes, translating these type of texts will only improve the user's experience </t>
  </si>
  <si>
    <t>Not really</t>
  </si>
  <si>
    <t xml:space="preserve">I think (as a language student, and as someone who is interested in languages) I would prefer for the original language to be displayed, and a non-intrusive subtitle that translates the original text should be used. Substituting the original text completely would potentially prove troublesome to the game devs, so I think subtitles would be more suitable. </t>
  </si>
  <si>
    <t>No. Thank you for the experience! :)</t>
  </si>
  <si>
    <t>50</t>
  </si>
  <si>
    <t xml:space="preserve">This participant came to the lab in a pair with another participant. There were 2 participants in the lab at the same time. They started the experiment simultaneously and started gameplay nearly simultaneously. They started at around 1115/1145 (cannot remember). No further comments. </t>
  </si>
  <si>
    <t>samen_gl65leopard_281125_1302</t>
  </si>
  <si>
    <t>PILOT TEST</t>
  </si>
  <si>
    <t>samen_dell_131125_1300</t>
  </si>
  <si>
    <t>I want to help the researchers achieve high-quality data. Because of that, I will try to provide only true, anonymous, and high-quality answers to the study’s questions – despite all factors that may lead me to answer less than truthfully. ;I want to help the researchers achieve high-quality data. Because of that, when talking with other prospective participants after taking parting part in the study, I won’t share details about what kind of game I played and what kind of questions I answered during the study. This will make sure that all participants experience this study the same way. ;</t>
  </si>
  <si>
    <t>Column1</t>
  </si>
  <si>
    <t>English as second language = TRUE</t>
  </si>
  <si>
    <t>ENGLISH =</t>
  </si>
  <si>
    <t>Spanish</t>
  </si>
  <si>
    <t>French</t>
  </si>
  <si>
    <t>British or American</t>
  </si>
  <si>
    <t>Chinese or Taiwanese</t>
  </si>
  <si>
    <t>Spanish or Russian</t>
  </si>
  <si>
    <t>Bucketed nationality/cultural background</t>
  </si>
  <si>
    <t>↑GENDER RATIO (n=30)</t>
  </si>
  <si>
    <t>↑AVG AGE (n=30)</t>
  </si>
  <si>
    <t>↑NATIONALITIES BREAKDOWN (n=30)</t>
  </si>
  <si>
    <t>↑EDUCATION BREAKDOWN (n=30)</t>
  </si>
  <si>
    <t>↑DESCRIPTION</t>
  </si>
  <si>
    <t>ALL ANSWERS SEPARATED:</t>
  </si>
  <si>
    <t>ALL UNIQUE SEPARATED ANSWERS:</t>
  </si>
  <si>
    <t>↑SD IN ENGLISH PROFICIENCY AMONG NON-NATIVES (7=native-like)</t>
  </si>
  <si>
    <t>↑AVG ENGLISH PROFICIENCY AMONG NON-NATIVES (7=native-like)</t>
  </si>
  <si>
    <t>↑HOW MANY NON-NATIVE PARTICIPANTS (n)</t>
  </si>
  <si>
    <t>testing games;IT or computers;</t>
  </si>
  <si>
    <t>↑RELEVANT BACKGROUND BREAKDOWN (n=30)</t>
  </si>
  <si>
    <t>↑GAMING BACKGROUND BREAKDOWN (n=30)</t>
  </si>
  <si>
    <t>↑NEURODIVERSITY BREAKDOWN (n=30)</t>
  </si>
  <si>
    <t>Extraverted/liking the company of others; active and optimistic</t>
  </si>
  <si>
    <t>Critical, quarrelsome.</t>
  </si>
  <si>
    <t>Dependable, self-disciplined.</t>
  </si>
  <si>
    <t>Open to new experiences, complexly viewing the world.</t>
  </si>
  <si>
    <t>Introverted, reserved and quiet.</t>
  </si>
  <si>
    <t>Anxious, easily upset/afflicted.</t>
  </si>
  <si>
    <t>Sympathetic, warm.</t>
  </si>
  <si>
    <t>Disorganized, careless.</t>
  </si>
  <si>
    <t>Calm/unbothered, emotionally stable.</t>
  </si>
  <si>
    <t xml:space="preserve">Sticking to conventional ways, taking things directly. 
</t>
  </si>
  <si>
    <t>↑AVG EXTRAVERSION (n=30) (7=definitely agree)</t>
  </si>
  <si>
    <t>↑AVG DISAGREEABLENESS (n=30) (7=definitely agree)</t>
  </si>
  <si>
    <t>↑AVG CONSCIENTIOUSNESS (n=30) (7=definitely agree)</t>
  </si>
  <si>
    <t>↑AVG NEUROTICISM (n=30) (7=definitely agree)</t>
  </si>
  <si>
    <t>↑AVG OPENNESS TO EXPERIENCE (n=30) (7=definitely agree)</t>
  </si>
  <si>
    <t>↑AVG INTROVERSION (n=30) (7=definitely agree)</t>
  </si>
  <si>
    <t>↑AVG AGREEABLENESS (n=30) (7=definitely agree)</t>
  </si>
  <si>
    <t>↑AVG DISINHIBITION (n=30) (7=definitely agree)</t>
  </si>
  <si>
    <t>↑AVG EMOTIONAL STABILITY (n=30) (7=definitely agree)</t>
  </si>
  <si>
    <t>↑AVG CONVENTIONALITY (n=30) (7=definitely agree)</t>
  </si>
  <si>
    <t>↑AVG FATIGUE PRE-TASK (n=30) (1=zero fatigue; 10=enormous fatigue, let coordinator know you need to rest)</t>
  </si>
  <si>
    <t>TASK HERE; POST-TASK -&gt;</t>
  </si>
  <si>
    <t>frustrated</t>
  </si>
  <si>
    <t>confused</t>
  </si>
  <si>
    <t>funny</t>
  </si>
  <si>
    <t>relaxed</t>
  </si>
  <si>
    <t>interesting</t>
  </si>
  <si>
    <t>immersive (I became a detective)</t>
  </si>
  <si>
    <t>dated (today is 2025 nearly 2026, I have played a lot of better games)</t>
  </si>
  <si>
    <t>interested</t>
  </si>
  <si>
    <t>confined (small map)</t>
  </si>
  <si>
    <t>dated (cannot totally understand the dialogue)</t>
  </si>
  <si>
    <t>confused (dizzy)</t>
  </si>
  <si>
    <t>dated (a lot of stereotypes)</t>
  </si>
  <si>
    <t>interesting (for 2007)</t>
  </si>
  <si>
    <t>characters (I like Max)</t>
  </si>
  <si>
    <t>confined</t>
  </si>
  <si>
    <t>characters (I liked the banter)</t>
  </si>
  <si>
    <t>dated (It would've been funnier at the time of release)</t>
  </si>
  <si>
    <t>confused (lost and perplexed)</t>
  </si>
  <si>
    <t>exhausted (relieved it was over)</t>
  </si>
  <si>
    <t>fun (quite good but not too good)</t>
  </si>
  <si>
    <t>bored</t>
  </si>
  <si>
    <t xml:space="preserve">confused </t>
  </si>
  <si>
    <t>fun (brill)</t>
  </si>
  <si>
    <t>confused (not as happy go lucky)</t>
  </si>
  <si>
    <t>characters (fond of the characters)</t>
  </si>
  <si>
    <t>exhausted</t>
  </si>
  <si>
    <t>confused (lost)</t>
  </si>
  <si>
    <t xml:space="preserve">bored </t>
  </si>
  <si>
    <t>frustrated (unaccomplished. I feel like I didn't progress)</t>
  </si>
  <si>
    <t>exhausted (tired)</t>
  </si>
  <si>
    <t>fun (it's good)</t>
  </si>
  <si>
    <t>confused (I don't really understand what am I supposed to do)</t>
  </si>
  <si>
    <t>fun (smiling)</t>
  </si>
  <si>
    <t>fun (good)</t>
  </si>
  <si>
    <t xml:space="preserve">interesting </t>
  </si>
  <si>
    <t>immersive (want to play more)</t>
  </si>
  <si>
    <t>fun (enjoyed)</t>
  </si>
  <si>
    <t>dated</t>
  </si>
  <si>
    <t>immersive</t>
  </si>
  <si>
    <t>characters</t>
  </si>
  <si>
    <t>funny (ironic)</t>
  </si>
  <si>
    <t xml:space="preserve"> </t>
  </si>
  <si>
    <t>MANUALLY-CODED "FEELINGS" IDEAS:</t>
  </si>
  <si>
    <t>MANUALY-CODED "FEELINGS" IDEAS (WITHOUT EXPLANATIONS):</t>
  </si>
  <si>
    <t>UNIQUE CODED "FEELINGS" IDEAS:</t>
  </si>
  <si>
    <t>↑BREAKDOWN OF MANUALLY-CODED IDEAS CUED AS "FEELINGS"</t>
  </si>
  <si>
    <t>fun (amused)</t>
  </si>
  <si>
    <t>interesting (intrigued)</t>
  </si>
  <si>
    <t xml:space="preserve">9 participants reported pre-task fatigue of 5 or above. 0 participants chose 9 or above. 1 participant chose 8. </t>
  </si>
  <si>
    <t>tired</t>
  </si>
  <si>
    <t>↑AVG EVALUATION OF HOW FUNNY THE GAME WAS (bespoke question)</t>
  </si>
  <si>
    <t>↑AVG EVALUATION OF HOW MANY JOKES THE GAME HAD (bespoke question)</t>
  </si>
  <si>
    <t>[INSTRUCTIONS GIVEN TO ALL PARTICIPATANTS] 
Indicate to what extent at the present moment you feel. How are you feeling now?</t>
  </si>
  <si>
    <t>[INSTRUCTIONS GIVEN TO ALL PARTICIPANTS] 
Here are a number of personality traits that may or may not apply to you. 
Please select a number for each statement to indicate the extent to which you agree or disagree with it. 
You should rate the extent to which the pair of traits applies to you.
I see myself as:</t>
  </si>
  <si>
    <t>↑AVG SELF-REPORTED FEELING</t>
  </si>
  <si>
    <t>Column2</t>
  </si>
  <si>
    <t xml:space="preserve">TEN ITEM PERSONALITY INVENTORY -&gt;       </t>
  </si>
  <si>
    <t>↑AVG SELF-REPORTED WILLINGNESS TO PLAY THE GAME AGAIN IN THE FUTURE (7=definitely agree)</t>
  </si>
  <si>
    <t>↑AVG SELF-REPORTED WILLINGNESS TO PLAY THE GAME AGAIN LATER (7=definitely agree)</t>
  </si>
  <si>
    <t>excited</t>
  </si>
  <si>
    <t>enthusiastic</t>
  </si>
  <si>
    <t xml:space="preserve">dissatisfied with myself
</t>
  </si>
  <si>
    <t xml:space="preserve">cracked up laughing
</t>
  </si>
  <si>
    <t>irritable</t>
  </si>
  <si>
    <t>NOT PART OF PANAS-SF</t>
  </si>
  <si>
    <t xml:space="preserve">8 participants reported pre-task fatigue of 5 or above. 0 participants chose 9 or above. </t>
  </si>
  <si>
    <t>In a two-tailed Wilcoxon Signed-Rank test, p=0.96012 (W = 136.5). There is no evidence that task had a significant effect on fatigue</t>
  </si>
  <si>
    <t>PART OF PANAS-X, NOT PANAS SF</t>
  </si>
  <si>
    <t>Adaptation of Positive and Negative Affect Schedule (PANAS-SF) -&gt;</t>
  </si>
  <si>
    <t>I've watched someone else  play a very similar game before (also with Sam the dog and Max the rabbit).;</t>
  </si>
  <si>
    <t>I've watched someone else  play similar games before (similar genre, aesthetics, tasks/goals).;</t>
  </si>
  <si>
    <t>I've already played similar games before (similar genre, aesthetics, tasks/goals).;I've watched someone else  play similar games before (similar genre, aesthetics, tasks/goals).;</t>
  </si>
  <si>
    <t>This game was completely unknown to me. ;I've watched someone else  play similar games before (similar genre, aesthetics, tasks/goals).;</t>
  </si>
  <si>
    <t>I've already played a very similar game before (also with Sam the dog and Max the rabbit).;I've already played similar games before (similar genre, aesthetics, tasks/goals).;I've watched someone else  play similar games before (similar genre, aesthetics, tasks/goals).;</t>
  </si>
  <si>
    <t>I've watched someone else  play a very similar game before (also with Sam the dog and Max the rabbit).;I've watched someone else  play similar games before (similar genre, aesthetics, tasks/goals).;I've already played similar games before (similar genre, aesthetics, tasks/goals).;</t>
  </si>
  <si>
    <t>Column3</t>
  </si>
  <si>
    <t>Adaptation of NASA TLX from Szarkowska et al. (2024, p. 9 - DOI.org/qpr3) -&gt;</t>
  </si>
  <si>
    <t>The game during the reception study had no subtitles turned on – the only readable "texts and writings" were elements on user interface (surtitles layered on top of interactable objects) and diegetic texts</t>
  </si>
  <si>
    <t>↑AVG SELF-REPORTED DIFFICULTY DUE TO READING DIEGETIC TEXTS (or small pieces of UI)</t>
  </si>
  <si>
    <t>↑AVG SELF-REPORTED EFFORT DUE TO READING DIEGETIC TEXTS (or small pieces of UI)</t>
  </si>
  <si>
    <t>↑AVG SELF-REPORTED ANNOYANCE DUE TO READING DIEGETIC TEXTS (or small pieces of UI)</t>
  </si>
  <si>
    <t>↑AVG SELF-REPORTED GENERAL DIFFICULTY DUE TO READING DIEGETIC TEXTS (or small pieces of UI) (Bespoke question)</t>
  </si>
  <si>
    <t>↑AVG SELF-REPORTED 1/2 of PLAYABILITY</t>
  </si>
  <si>
    <t>↑AVG SELF-REPORTED 1/2 of NARRATIVES</t>
  </si>
  <si>
    <t>↑AVG SELF-REPORTED 1/2 of PLAY ENGROSSMENT</t>
  </si>
  <si>
    <t>↑AVG SELF-REPORTED 1/2 of ENJOYMENT</t>
  </si>
  <si>
    <t>↑AVG SELF-REPORTED 1/2 of CREATIVE FREEDOM</t>
  </si>
  <si>
    <t>↑AVG SELF-REPORTED 1/2 of AUDIO AESTHETICS</t>
  </si>
  <si>
    <t>↑AVG SELF-REPORTED 1/2 of PERSONAL GRATIFICATION</t>
  </si>
  <si>
    <t>↑AVG SELF-REPORTED 1/2 of SOCIAL CONNECTIVITY</t>
  </si>
  <si>
    <t>The game was only played in single-player and the participants did not interact with one another while playing the game or answering their questionnaires</t>
  </si>
  <si>
    <t>↑AVG SELF-REPORTED 1/2 of VISUAL AESTHETICS</t>
  </si>
  <si>
    <t>Column4</t>
  </si>
  <si>
    <t>↑AVG FATIGUE POST-TASK after some question sets (n=30) (1=zero fatigue; 10=enormous fatigue, let coordinator know you need to rest)</t>
  </si>
  <si>
    <t xml:space="preserve">8 participants reported post-task fatigue of 5 or above. 1 participant chose 9. 0 participants chose 10.  </t>
  </si>
  <si>
    <t>In a One-Way Repeated Measures ANOVA test, p=0.312224 (F-ratio = 1.19). There is no evidence that task had a significant effect on fatigue</t>
  </si>
  <si>
    <t>↑AVG SELF-REPORTED 1/3 of MEANING (psychosocial consequence)</t>
  </si>
  <si>
    <t>↑AVG SELF-REPORTED 1/3 of MASTERY (psychosocial consequence)</t>
  </si>
  <si>
    <t>↑AVG SELF-REPORTED 1/3 of IMMERSION (psychosocial consequence)</t>
  </si>
  <si>
    <t>↑AVG SELF-REPORTED 1/3 of AUTONOMY (psychosocial consequence)</t>
  </si>
  <si>
    <t>↑AVG SELF-REPORTED 1/3 of CURIOSITY (psychosocial consequence)</t>
  </si>
  <si>
    <t>↑AVG SELF-REPORTED 1/3 of EASE OF CONTROL (functional consequence)</t>
  </si>
  <si>
    <t>↑AVG SELF-REPORTED 1/3 of CHALLENGE (functional consequence)</t>
  </si>
  <si>
    <t>↑AVG SELF-REPORTED 1/3 of PROGRESS FEEDBACK (functional consequence)</t>
  </si>
  <si>
    <t>↑AVG SELF-REPORTED 1/3 of AUDIOVISUAL APPEAL (functional consequence)</t>
  </si>
  <si>
    <t>↑AVG SELF-REPORTED 1/3 of CLARITY OF GOALS (functional consequence)</t>
  </si>
  <si>
    <t>PLAYER EXPERIENCE INVENTORY (PXI) (not shuffled) -&gt;</t>
  </si>
  <si>
    <t>GAME USER EXPERIENCE SATISFACTION SCALE (GUESS-18) (not shuffled) -&gt;</t>
  </si>
  <si>
    <t>Possible order effect – items were not shuffled when participants were answering them.</t>
  </si>
  <si>
    <t>↑AVG EVALUATION OF AGREEMENT WITH THE STATEMENT: "SHOPKEEP (Bosco) IS A SCAMMING FRAUD"</t>
  </si>
  <si>
    <t>↑AVG EVALUATION OF HOW MUCH OF THE GAME LANGUAGE WAS TRANSLATED (1=all language in the game was fully un-translated; 7=all language in the game was fully translated)</t>
  </si>
  <si>
    <t>↑AVG EVALUATION OF AGREEMENT WITH THE STATEMENT: "THIS GAME (Sam &amp; Max: Reality 2.0) IS SUITABLE FOR MONO LINGUALS" (1=definitely disagree)</t>
  </si>
  <si>
    <t>↑AVG EVALUATION OF HOW MUCH OF THE GAME WAS ERRONEOUSLY TRANSLATED</t>
  </si>
  <si>
    <t>EXPECTED VALUE OF THE GAME IN GBP -&gt;</t>
  </si>
  <si>
    <t>↑AVG VALUE OF THE GAME IN GBP</t>
  </si>
  <si>
    <t>↑SD</t>
  </si>
  <si>
    <t>↑CHECK IF ANYONE PLAYED THIS EXACT STIMULUS MATERIAL BEFORE (n=30)</t>
  </si>
  <si>
    <t>Column5</t>
  </si>
  <si>
    <t>Max is President</t>
  </si>
  <si>
    <t>MANUALLY-CODED ELICITATION OF PROCESSING DIEGETIC TEXTS IN THE CONTEXT OF STORYLINE:</t>
  </si>
  <si>
    <t>due to dialogues</t>
  </si>
  <si>
    <t>due to diegetic texts (posters)</t>
  </si>
  <si>
    <t>due to objects in the office (diegetic texts?)</t>
  </si>
  <si>
    <t>due to jokes (diegetic texts?)</t>
  </si>
  <si>
    <t>due to diegetic texts (newspapers)</t>
  </si>
  <si>
    <t>due to how he was referred to (dialogues?)</t>
  </si>
  <si>
    <t>due to hints that he had authority (dialogues?)</t>
  </si>
  <si>
    <t>due to diegetic texts (bill of rights)</t>
  </si>
  <si>
    <t>I think there were too much cameras in the shop and when the broen dog has talked to the mouse, the shopkeeper also use a microscop [binoculars] to see what happened, in such a shpr [short] distance, that was funny but also scary.</t>
  </si>
  <si>
    <t>Justifies Max as President = TRUE</t>
  </si>
  <si>
    <t>Agrees [Likert Scale at 5 or above]</t>
  </si>
  <si>
    <t>Justified Shopkeep as Fraud = TRUE</t>
  </si>
  <si>
    <t>dialogues or diegetic texts (false advertising)</t>
  </si>
  <si>
    <t>dialogues or diegetic texts (bio weapon for $1BN)</t>
  </si>
  <si>
    <t>dialogues (unspecified)</t>
  </si>
  <si>
    <t>dialogues (online payment)</t>
  </si>
  <si>
    <t>diegetic texts (organ trader magazine)</t>
  </si>
  <si>
    <t>objects (cameras)</t>
  </si>
  <si>
    <t>diegetic texts (unspecified)</t>
  </si>
  <si>
    <t>diegetic texts (buy 1 get 1)</t>
  </si>
  <si>
    <t>dialogues (bigger inconvenience, bigger price)</t>
  </si>
  <si>
    <t>dialogues or diegetic texts (his wares)</t>
  </si>
  <si>
    <t>dialogues or diegetic texts (his prices)</t>
  </si>
  <si>
    <t>dialogues or diegetic texts (inconvenience store)</t>
  </si>
  <si>
    <t>diegetic text (food and drinks)</t>
  </si>
  <si>
    <t>character design</t>
  </si>
  <si>
    <t>diegetic texts (tongues freezer)</t>
  </si>
  <si>
    <t>UNIQUE CODES:</t>
  </si>
  <si>
    <t>COMPREHENSION (USE OF DIEGETIC TEXTS IN PERSONAL INTERPRERATIONS) QUESTIONS -&gt;</t>
  </si>
  <si>
    <t>the display of flash tattoos in her shop. And i think i saw something related to 'feeling better' outside [inside] of the shop</t>
  </si>
  <si>
    <t>objects</t>
  </si>
  <si>
    <t>diegetic texts (relax)</t>
  </si>
  <si>
    <t>dialogues</t>
  </si>
  <si>
    <t>diegetic texts (jobs outside, crossed off)</t>
  </si>
  <si>
    <t>diegetic texts (adverts outside)</t>
  </si>
  <si>
    <t>diegetic texts (jobs outside)</t>
  </si>
  <si>
    <t>objects or diegetic text (tattoo)</t>
  </si>
  <si>
    <t>diegetic texts (tattoo)</t>
  </si>
  <si>
    <t>objects or diegetic text or dialogues (explicit mentions of tattoo business)</t>
  </si>
  <si>
    <t>MANUALLY-CODED ELICITATION OF PROCESSING DIEGETIC TEXTS IN INTERPRETING THE CHARACTERIZATION OF SYBIL:</t>
  </si>
  <si>
    <t>MANUALLY-CODED ELICITATION OF PROCESSING DIEGETIC TEXTS IN INTERPRETING THE CHARACTERIZATION OF BOSCO:</t>
  </si>
  <si>
    <t>objects or diegetic texts (relax space)</t>
  </si>
  <si>
    <t>objects or diegetic texts (tattoo)</t>
  </si>
  <si>
    <t>MANUALLY-CODED ELICITATION OF GENERAL PROCESSING OF DIEGETIC TEXTS:</t>
  </si>
  <si>
    <t>understandability</t>
  </si>
  <si>
    <t>dubbing (rat)</t>
  </si>
  <si>
    <t>font colours</t>
  </si>
  <si>
    <t>diegetic texts (immersion)</t>
  </si>
  <si>
    <t>diegetic texts (jokes)</t>
  </si>
  <si>
    <t>immersion</t>
  </si>
  <si>
    <t>humorous</t>
  </si>
  <si>
    <t>neutral</t>
  </si>
  <si>
    <t>characterizing</t>
  </si>
  <si>
    <t>↑INTERPRETATION OF SYBIL'S CHARACTERIZATION, BREAKDOWN (CHECKS IF DIEGETIC TEXTS ARE USED IN GAME COMPREHENSION)</t>
  </si>
  <si>
    <t>↑IDEAS ELICITED ABOUT THE INTERPRETATION OF BOSCO'S CHARACTERIZATION, BREAKDOWN (CHECKS IF DIEGETIC TEXTS ARE USED IN GAME COMPREHENSION)</t>
  </si>
  <si>
    <t>↑IDEAS ELICITED ABOUT THE INTERPRETATION OF SYBIL'S CHARACTERIZATION, BREAKDOWN (CHECKS IF DIEGETIC TEXTS ARE USED IN GAME COMPREHENSION)</t>
  </si>
  <si>
    <t>↑IDEAS ELICITED ABOUT THE POSITIVE ASSESMENT OF IN-GAME LANGUAGE, BREAKDOWN (CHECKS IF DIEGETIC TEXTS ARE COGNIZED AS A PART OF IN-GAME LANGUAGE)</t>
  </si>
  <si>
    <t>↑IDEAS ELICITED ABOUT THE NEGATIVE ASSESMENT OF IN-GAME LANGUAGE, BREAKDOWN (CHECKS IF DIEGETIC TEXTS ARE COGNIZED AS A PART OF IN-GAME LANGUAGE)</t>
  </si>
  <si>
    <t>readability</t>
  </si>
  <si>
    <t>understandability (pronunciation)</t>
  </si>
  <si>
    <t>difficult to find</t>
  </si>
  <si>
    <t>humour</t>
  </si>
  <si>
    <t>understandability (font)</t>
  </si>
  <si>
    <t>diegetic texts (liked, immersive)</t>
  </si>
  <si>
    <t>diegetic texts (disliked, overwhelming)</t>
  </si>
  <si>
    <t>diegetic texts (disliked, readability)</t>
  </si>
  <si>
    <t>not for everyone</t>
  </si>
  <si>
    <t>understandability (jokes)</t>
  </si>
  <si>
    <t>repetitive</t>
  </si>
  <si>
    <t>↑AVG EVALUATION OF HOW MUCH DIEGETIC TEXTS COMMANDED SATISFACTION WITH THE GAME (bespoke question)</t>
  </si>
  <si>
    <t>↑AVG EVALUATION OF HOW MUCH DIEGETIC TEXTS COMMANDED VISUAL ATTENTION (bespoke question)</t>
  </si>
  <si>
    <t>↑AVG EVALUATION OF HOW MUCH DIEGETIC TEXTS COMMANDED INTEREST IN GAME (bespoke question)</t>
  </si>
  <si>
    <t>Column6</t>
  </si>
  <si>
    <t>Column7</t>
  </si>
  <si>
    <t>MANUAL CODING OF GAMES BY LUDIC/GAMING GENRE, AESTHETICS/NARRATIVE GENRE, AND DEVELOPMENTAL/INDUSTRIC GENRE:</t>
  </si>
  <si>
    <t>NAME OF VIDEO GAME</t>
  </si>
  <si>
    <t>GAMING GENRE CODE</t>
  </si>
  <si>
    <t>AESTHETIC GENRE CODE</t>
  </si>
  <si>
    <t>STUDIO/BUDGET CONTEXT CODE</t>
  </si>
  <si>
    <t>Minecraft</t>
  </si>
  <si>
    <t>Action</t>
  </si>
  <si>
    <t>Fantasy</t>
  </si>
  <si>
    <t>The Outlast Trials</t>
  </si>
  <si>
    <t>Horror</t>
  </si>
  <si>
    <t>Bigger</t>
  </si>
  <si>
    <t>Battlefield 6</t>
  </si>
  <si>
    <t>War</t>
  </si>
  <si>
    <t>Abstract</t>
  </si>
  <si>
    <t>Smaller</t>
  </si>
  <si>
    <t>Minami Iane</t>
  </si>
  <si>
    <t>Cozy</t>
  </si>
  <si>
    <t>Love and deepspace</t>
  </si>
  <si>
    <t>Sci-fi</t>
  </si>
  <si>
    <t>Where Winds Meets</t>
  </si>
  <si>
    <t>Historical</t>
  </si>
  <si>
    <t>Final Fantasy X remastered</t>
  </si>
  <si>
    <t>hollow knight silksong</t>
  </si>
  <si>
    <t>potion crafter</t>
  </si>
  <si>
    <t>Simulation</t>
  </si>
  <si>
    <t>v4ll-hall-a</t>
  </si>
  <si>
    <t>cocoon</t>
  </si>
  <si>
    <t>baldur's gate 3</t>
  </si>
  <si>
    <t>kindgom come deliverance 2</t>
  </si>
  <si>
    <t>warframe</t>
  </si>
  <si>
    <t>overwatch</t>
  </si>
  <si>
    <t>cyberpunk 2077</t>
  </si>
  <si>
    <t>ready or not</t>
  </si>
  <si>
    <t>zenless zone zero</t>
  </si>
  <si>
    <t>hades</t>
  </si>
  <si>
    <t>hades 2</t>
  </si>
  <si>
    <t>animal crossing</t>
  </si>
  <si>
    <t>tomadatchi life</t>
  </si>
  <si>
    <t>minecraft</t>
  </si>
  <si>
    <t>dead by daylight</t>
  </si>
  <si>
    <t>valorant</t>
  </si>
  <si>
    <t>league of legends</t>
  </si>
  <si>
    <t>waterpark simulator</t>
  </si>
  <si>
    <t>tetris</t>
  </si>
  <si>
    <t>date everything</t>
  </si>
  <si>
    <t>supermarket simulator</t>
  </si>
  <si>
    <t>total war</t>
  </si>
  <si>
    <t>RPG Maker games</t>
  </si>
  <si>
    <t>clash royale</t>
  </si>
  <si>
    <t>Overwatch</t>
  </si>
  <si>
    <t>Nier automata</t>
  </si>
  <si>
    <t>Heartshtone</t>
  </si>
  <si>
    <t>Stardew Valley</t>
  </si>
  <si>
    <t>Arc Raiders</t>
  </si>
  <si>
    <t>Game of Trivia (mobile)</t>
  </si>
  <si>
    <t>Word and Number (mobile)</t>
  </si>
  <si>
    <t>Solitaire</t>
  </si>
  <si>
    <t>Candy crush</t>
  </si>
  <si>
    <t>Roblox</t>
  </si>
  <si>
    <t>Column8</t>
  </si>
  <si>
    <t>Column9</t>
  </si>
  <si>
    <t>Column10</t>
  </si>
  <si>
    <t>2048</t>
  </si>
  <si>
    <t>Logic</t>
  </si>
  <si>
    <t>Role-play</t>
  </si>
  <si>
    <t>Unspecified (game system, not game)</t>
  </si>
  <si>
    <t>Medium (or Smaller-turned-bigger)</t>
  </si>
  <si>
    <t>↑BREAKDOWN OF GAME GENRES BACKGROUND IN THIS POPULATION SAMPLE</t>
  </si>
  <si>
    <t>↑IDEAS ELICITED ABOUT THE INTERPRETATION OF MAX'S CHARACTERIZATION, BREAKDOWN (CHECKS IF DIEGETIC TEXTS ARE USED IN GAME COMPREHENSION)</t>
  </si>
  <si>
    <t>↑INTERPRETATION OF MAX'S CHARACTERIZATION, BREAKDOWN (CHECKS GAME COMPREHENSION)</t>
  </si>
  <si>
    <t>MANUALLY-CODED DEPTH OF GAMING BACKGROUND</t>
  </si>
  <si>
    <t>gaming background (profound)</t>
  </si>
  <si>
    <t>gaming background (casual)</t>
  </si>
  <si>
    <t>gaming background (underspecified)</t>
  </si>
  <si>
    <t>little or no gaming background</t>
  </si>
  <si>
    <t>↑CODED, DEPTH OF GAMING BACKGROUND, BREAKDOWN</t>
  </si>
  <si>
    <t>CHECK IF THE LANGUAGE THEY PLAYED IS THEIR PREFERRED LANGUAGE</t>
  </si>
  <si>
    <t>English is preferred game locale</t>
  </si>
  <si>
    <t>Other</t>
  </si>
  <si>
    <t>↑LOCALE PREFERENCES IN THE POPULATION SAMPLE (CHECKS LIMITATIONS OF DATA COLLECTION)</t>
  </si>
  <si>
    <t>COMPREHENSION OF DIEGETIC TEXTS SPECIFICALLY -&gt;</t>
  </si>
  <si>
    <t>PREFERENCES TOWARDS DIEGETIC TEXT TRANSLATION -&gt;</t>
  </si>
  <si>
    <t>PARTICIPANTS WERE ALLOWED TO ADJUST THE VOLUME TO THEIR PREFERENCE</t>
  </si>
  <si>
    <t xml:space="preserve">This participant was the only person in the lab at the time of the experiment. This was a native bilingual speaking English as L1 and Polish as L2 (closer to C1). </t>
  </si>
  <si>
    <t>samen_dell_131125_1440</t>
  </si>
  <si>
    <t>THESE ARE THE TIME CODES FOR WHEN THE PARTICIPANT FINISHED THE STUDY AND EXITED THE LABORATORY. THIS SHOULD TAKE PRIORITY OVER THE DATA IN COLUMN C BECAUSE THE FORMALITIES IN COLUMNS FE, FF, FG, AND SIGN-OFF OF PARTICIPANTS WITH SMALL PARTING GIFTS AND SIGNED CERTIFICATES OF APPRECIATION TOOK TIME, THEREFORE THE FORM IS ALWAYS SUBMITTED LATER THAN THE STUDY WAS FINISHED</t>
  </si>
  <si>
    <t>samen_dell_251125_1000</t>
  </si>
  <si>
    <t>AVERAGES, SUMS, BREAKDOWNS OF VALUES</t>
  </si>
  <si>
    <t>starting time</t>
  </si>
  <si>
    <t>finishing time</t>
  </si>
  <si>
    <t>samen_asus_251120_0900</t>
  </si>
  <si>
    <t>samen_gl65leopard_20251118_1620</t>
  </si>
  <si>
    <t>elapsed time to completion (in minutes)</t>
  </si>
  <si>
    <t>Excel time value (start)</t>
  </si>
  <si>
    <t>Excel time value (end)</t>
  </si>
  <si>
    <t>↑AVG TIME REQUIRED TO COMPLETE THE  STUDY, INCLUDING 30 MINUTES OF GAMEPLAY</t>
  </si>
  <si>
    <t>Witout the outlier of 40 GBP, the value becomes (AVG↓ , SD↓↓ )</t>
  </si>
  <si>
    <t>PARTICIPANTS WERE INFORMED THAT THEY SHOULD NOT TALK TO OTHER PARTICIPANTS ABOUT THE RESEARCH SO AS TO NOT COMPROMISE THE RESULTS</t>
  </si>
  <si>
    <t>MISC.</t>
  </si>
  <si>
    <t>BILL OF RIGHTS = TRUE</t>
  </si>
  <si>
    <t>BOSCO'S INCONVENIENCE = TRUE</t>
  </si>
  <si>
    <t>STICKYNOTES JOKES = TRUE</t>
  </si>
  <si>
    <t>TONGUES FROZEN ARE PROPERTY OF BOSCO = TRUE</t>
  </si>
  <si>
    <t>BUY 1 GET 1 = TRUE</t>
  </si>
  <si>
    <t>MAGAZINES JOKES = TRUE</t>
  </si>
  <si>
    <t>DIPLOMA JOKES = TRUE2</t>
  </si>
  <si>
    <t>THINK POSITIVE  = TRUE</t>
  </si>
  <si>
    <t>(not remember)</t>
  </si>
  <si>
    <t>THINK POSITIVE (exact)</t>
  </si>
  <si>
    <t>THINK POSITIVE (fuzzy)</t>
  </si>
  <si>
    <t>DIPLOMAS (unspecified)</t>
  </si>
  <si>
    <t>DIPLOMAS (sexist)</t>
  </si>
  <si>
    <t>SHOCK TREATMENT (fuzzy)</t>
  </si>
  <si>
    <t>SHOCK TREATMENT (exact)</t>
  </si>
  <si>
    <t>BAD READABILITY + NOT IMPORTANT</t>
  </si>
  <si>
    <t>UNIQUE MANUALLY-CODED ANSWERS:</t>
  </si>
  <si>
    <t xml:space="preserve">The comment "sexist" may refer to this person's interpretation of the diplomas pointing to Sybil's characterization in the game being sexist, because the diplomas are degrading her abilities as a professional. This assumes that this person accessed the semantic payload on the diplomas. This is not explicitly confirmed by the collected data. </t>
  </si>
  <si>
    <t>JOBS, ALL CROSSED BUT ONE</t>
  </si>
  <si>
    <t>JOBS, ALL CROSSED BUT ONE = TRUE</t>
  </si>
  <si>
    <t>JOBS</t>
  </si>
  <si>
    <t>ALL CROSSED BUT ONE</t>
  </si>
  <si>
    <t>JOBS, SOME CROSSED</t>
  </si>
  <si>
    <t>JOBS (fuzzy)</t>
  </si>
  <si>
    <t>DID NOT READ</t>
  </si>
  <si>
    <t>↑IDEAS WHILE RECALLING THE BLURRED "THINK POSITIVE" DIEGETIC TEXT</t>
  </si>
  <si>
    <t>POLITICS (fuzzy)</t>
  </si>
  <si>
    <t>BILL OF RIGHTS (fuzzy)</t>
  </si>
  <si>
    <t>BILL OF RIGHTS (exact)</t>
  </si>
  <si>
    <t>INTERACTED WITH, BUT FORGOT</t>
  </si>
  <si>
    <t>BILL OF RIGHTS (exact) BUT IN DIALOGUES</t>
  </si>
  <si>
    <t>That document being the Bill of Rights was mediated by both visual and audio channels, like many other diegetic text jokes in this game</t>
  </si>
  <si>
    <t>REMEMBERING ANY DIEGETIC TEXTS FROM OTHER GAMES</t>
  </si>
  <si>
    <t>CHOICES BETWEEN VISUALIZED TRANSLATIONAL SOLUTIONS</t>
  </si>
  <si>
    <t>↑IDEAS WHILE RECALLING THE BLURRED STICKYNOTES DIEGETIC TEXTS (ILLEGIBLE UNLESS ZOOMED IN INTERACTION)</t>
  </si>
  <si>
    <t>↑IDEAS WHILE RECALLING THE BLURRED BILL OF RIGHTS DIEGETIC TEXT (ILLEGIBLE UNLESS ZOOMED IN INTERACTION; DIALOGUES ACCESS)</t>
  </si>
  <si>
    <t>BAD AND WORSE NEWSPAPER VENDING MACHINE = TRUE</t>
  </si>
  <si>
    <t>NEWSPAPER JOKES = TRUE2</t>
  </si>
  <si>
    <t>NEWSPAPER JOKES = TRUE</t>
  </si>
  <si>
    <t>↑IDEAS WHILE RECALLING THE BLURRED BAD AND WORSE VENDING MACHINE DIEGETIC TEXT (LEGIBLE, MORE SO IF ZOOMED IN INTERACTION)</t>
  </si>
  <si>
    <t>↑IDEAS WHILE RECALLING THE BLURRED NEWSPAPER HEADLINES DIEGETIC TEXT (LEGIBLE, MORE SO IF ZOOMED IN INTERACTION)</t>
  </si>
  <si>
    <t>↑SAMEN = Sam &amp; Max: Reality 2.0 (English locale, English diegetic texts). …… Dell / Acer / GL65Leopard / HP Firefly = one of four computers used for playing the game (Limitation: Diverse screen size tested: DELL was 18", Acer 17", GL65Leopard 16", HPFirefly 14")
THESE ARE THE TIME CODES FOR WHEN THE PARTICIPANT ENTERED THE LAB AND THE STUDY WAS STARTED. THIS SHOULD TAKE PRIORITY OVER THE DATA IN COLUMN B BECAUSE THE COMPUTERS WITH QUESTIONNAIRES WERE OFTEN LAUNCHED HOURS BEFORE THE STUDY WAS PLANNED, THEREFORE THE BROWSER TAB WITH MICROSOFT FORMS (WHERE DATA WAS COLLECTED) WAS ALWAYS RUN BEFORE THE STUDY WAS STARTED. IF THIS IS NOT THE CASE, IT IS EITHER A DISCREPANCY BETWEEN ACTUAL TIME AND WHAT WAS RECORDED BY THE FORMS PLATFORM OR IT MEANS THE TAB MUST HAVE BEEN RELOADED AT SOME POINT BY THE PARTICIPANT, WITHOUT DATA LOSS.</t>
  </si>
  <si>
    <t>BOSCO (just name)</t>
  </si>
  <si>
    <t>BOSCO'S IN-CONVENIENCE STORE (exact)</t>
  </si>
  <si>
    <t>BOSCO'S IN-CONVENIENCE STORE (fuzzy)</t>
  </si>
  <si>
    <t>BOSCO (just name, fuzzy)</t>
  </si>
  <si>
    <t>↑IDEAS WHILE RECALLING THE BLURRED "BOSCO'S INCONVENIENCE STORE" DIEGETIC TEXT (LEGIBLE WITHOUT INTERACTION)</t>
  </si>
  <si>
    <t>↑IDEAS WHILE RECALLING THE BLURRED SYBIL'S JOBS DIEGETIC TEXT (LEGIBLE, ZOOMS IN DURING SCREEN TRANSITIONS)</t>
  </si>
  <si>
    <t>↑IDEAS WHILE RECALLING THE BLURRED BOSCO'S MAGAZINES DIEGETIC TEXT (LEGIBLE, MORE SO DURING INTERACTION)</t>
  </si>
  <si>
    <t>↑IDEAS WHILE RECALLING THE BLURRED "BUY 1 GET 1" DIEGETIC TEXT (LEGIBLE, ZOOMS DURING SCREEN TRANSITIONS)</t>
  </si>
  <si>
    <t>↑IDEAS WHILE RECALLING THE BLURRED "FROZEN TONGUES PROPERTY OF BOSCO" DIEGETIC TEXT (LEGIBLE, CANNOT ZOOM)</t>
  </si>
  <si>
    <t>↑IDEAS WHILE RECALLING THE BLURRED "THINK POSITIVE" DIEGETIC TEXT (LEGIBLE, CANNOT ZOOM IN)</t>
  </si>
  <si>
    <t>↑IDEAS WHILE RECALLING THE BLURRED DIPLOMAS DIEGETIC TEXTS (ILLEGIBLE, CANNOT ZOOM IN)</t>
  </si>
  <si>
    <t>↑IDEAS WHILE RECALLING THE BLURRED "LIVER AND ONION'S CONCERT" DIEGETIC TEXT (LEGIBLE, ZOOMS IN DURING SCREEN TRANSITIONS)</t>
  </si>
  <si>
    <t>↑IDEAS WHILE RECALLING THE BLURRED "CANCELLED" DIEGETIC TEXT  (LEGIBLE, ZOOMS IN DURING SCREEN TRANSITIONS)</t>
  </si>
  <si>
    <t>↑SINCERITY CHECK (bespoke question)</t>
  </si>
  <si>
    <t>MARCH</t>
  </si>
  <si>
    <t>DATES TO REMEMBER</t>
  </si>
  <si>
    <t>DIALOGUES</t>
  </si>
  <si>
    <t>MARCH (fuzzy)</t>
  </si>
  <si>
    <t>POLITICS</t>
  </si>
  <si>
    <t xml:space="preserve">(not remember) </t>
  </si>
  <si>
    <t>MAX DEMOTES FLORIDA (exact)</t>
  </si>
  <si>
    <t>MAX DEMOTES FLORIDA (fuzzy)</t>
  </si>
  <si>
    <t>BAD &amp; WORSE NEWS (exact)</t>
  </si>
  <si>
    <t>GUNFIRE AT WHITE HOUSE AGAIN (exact)</t>
  </si>
  <si>
    <t>GUNFIRE AT WHITE HOUSE AGAIN (fuzzy)</t>
  </si>
  <si>
    <t>BAD &amp; WORSE NEWS (fuzzy)</t>
  </si>
  <si>
    <t>INSIGNIFICANT NEWS</t>
  </si>
  <si>
    <t>SINGLE-COLUMN LOOKUP FOR FORMULA ABOVE:</t>
  </si>
  <si>
    <t>TONGUES WARNING (exact)</t>
  </si>
  <si>
    <t>BATHROOM TERROR LEVEL = TRUE</t>
  </si>
  <si>
    <t>BATHROOM TERROR LEVEL (fuzzy)</t>
  </si>
  <si>
    <t>BATHROOM TERROR LEVEL (exact)</t>
  </si>
  <si>
    <t>BATHROOM TERROR LEVEL (almost exact)</t>
  </si>
  <si>
    <t>TONGUES WARNING (fuzzy)</t>
  </si>
  <si>
    <t>BUY 1 GET 1 (exact)</t>
  </si>
  <si>
    <t>BUY 1 GET 1 (fuzzy)</t>
  </si>
  <si>
    <t>ORGAN TRADER (exact)</t>
  </si>
  <si>
    <t>ORGAN TRADER (fuzzy)</t>
  </si>
  <si>
    <t>LIVER N ONIONS LIVE CONCERT = TRUE</t>
  </si>
  <si>
    <t>CANCELLED, NO INTEREST = TRUE</t>
  </si>
  <si>
    <t>CANCELLED, NO INTEREST (exact)</t>
  </si>
  <si>
    <t>LIVER N ONIONS' CONCERT (exact)</t>
  </si>
  <si>
    <t>CANCELLED, NO INTEREST (fuzzy)</t>
  </si>
  <si>
    <t>LIVER N ONIONS' CONCERT (fuzzy)</t>
  </si>
  <si>
    <t>LIVER N ONIONS' CONCERT (very fuzzy)</t>
  </si>
  <si>
    <t>LIVER N ONIONS' CONCERT (almost exact)</t>
  </si>
  <si>
    <t>SHOULD DIEGETIC TEXTS IN PRINCIPLE BE TRANSLATED OR NOT?</t>
  </si>
  <si>
    <t>No (immersion)</t>
  </si>
  <si>
    <t>Yes (immersion); Yes (comprehension); Yes (characterization)</t>
  </si>
  <si>
    <t>Yes (humour)</t>
  </si>
  <si>
    <t>Yes (comprehension); Yes (humour)</t>
  </si>
  <si>
    <t>Yes if authorial intent</t>
  </si>
  <si>
    <t>Yes if authorial intent; No (immersion)</t>
  </si>
  <si>
    <t>No (immersion); Yes if only subtitled</t>
  </si>
  <si>
    <t>Yes (gameplay); Yes (comprehension); Yes (worldbuliding); Yes (immersion)</t>
  </si>
  <si>
    <t>No (generally)</t>
  </si>
  <si>
    <t>Yes (generally); No (immersion)</t>
  </si>
  <si>
    <t>Yes (generally); Yes (comprehension); Yes (quality)</t>
  </si>
  <si>
    <t>Yes (generally)</t>
  </si>
  <si>
    <t>No (generally); Yes (gameplay)</t>
  </si>
  <si>
    <t>Yes (comprehension)</t>
  </si>
  <si>
    <t>Yes if authorial intent; Yes (immersion)</t>
  </si>
  <si>
    <t>Yes (generally); Yes (humour)</t>
  </si>
  <si>
    <t>MANUALLY-CODED ANSWERS SEPARATED:</t>
  </si>
  <si>
    <t>Yes if consistently; Yes (immersion)</t>
  </si>
  <si>
    <t>Yes (generally); Yes (lore)</t>
  </si>
  <si>
    <t>Yes (lore); Yes if authorial intent</t>
  </si>
  <si>
    <t>Yes (generally); Yes (comprehension); Yes (lore); Yes (immersion)</t>
  </si>
  <si>
    <t>Yes (generally); Yes (lore); Yes (immersion); Yes (humour)</t>
  </si>
  <si>
    <t>Yes if authorial intent; Yes (immersion); Yes (humor); No (immersion); No (lore)</t>
  </si>
  <si>
    <t>No (immersion); No (lore)</t>
  </si>
  <si>
    <t>Yes (gameplay); Yes (comprehension); No (immersion); No (lore)</t>
  </si>
  <si>
    <t>Yes (gameplay); No (immersion); No (lore)</t>
  </si>
  <si>
    <t>Cyberpunk 2077 (posters); Cyberpunk 2077 (graffiti); Cyberpunk 2077 (ads); Cyberpunk 2077 (specific case); Cyberpunk 2077 (lore)</t>
  </si>
  <si>
    <t>GTA V (specific case); Yes (meaningful); Yes (preposterous)</t>
  </si>
  <si>
    <t>Fallout (underspecified)</t>
  </si>
  <si>
    <t>Yes (underspecified)</t>
  </si>
  <si>
    <t>Cyberpunk 2077 (billboards); Cyberpunk 2077 (lore); Yes (lore)</t>
  </si>
  <si>
    <t>Cyberpunk 2077 (billboards); Cyberpunk 2077 (graffiti); Yes (immersive); Yes (humour)</t>
  </si>
  <si>
    <t>It Takes Two (gameplay)</t>
  </si>
  <si>
    <t>Yes (lore)</t>
  </si>
  <si>
    <t xml:space="preserve"> Yes (humour); Yes (design)</t>
  </si>
  <si>
    <t>Yes (immersive)</t>
  </si>
  <si>
    <t>Yes (design)</t>
  </si>
  <si>
    <t>Genshin Impact (lore)</t>
  </si>
  <si>
    <t>Yes (meaningful); Yes (design)</t>
  </si>
  <si>
    <t>Horsez (undertranslated)</t>
  </si>
  <si>
    <t>Yes (lore); Yes (comprehension)</t>
  </si>
  <si>
    <t>Yes (design); Yes (humour); Yes (gameplay)</t>
  </si>
  <si>
    <t>(not remember); Yes (meaningful)</t>
  </si>
  <si>
    <t>(not remember); Yes (meaningful); Yes (immersion)</t>
  </si>
  <si>
    <t>Poppy Playtime (gameplay); Poppy Playtime (humour); Poppy Playtime (lore); Poppy Playtime (meaningful)</t>
  </si>
  <si>
    <t>No (not meaningful)</t>
  </si>
  <si>
    <t>It Takes Two (gameplay); No (action games); No (not meaningful)</t>
  </si>
  <si>
    <t>Overwatch (meaningful); Overwatch (design)</t>
  </si>
  <si>
    <t>Stardew Valley (specific case)</t>
  </si>
  <si>
    <t>Yes (meaningful)</t>
  </si>
  <si>
    <t>Yes (gameplay); Cyberpunk 2077 (design); Cyberpunk 2077 (humour); Cyberpunk 2077 (meaningful); GTA V (design); GTA V (humour); GTA V (meaningful)</t>
  </si>
  <si>
    <t>Yes (immersive); Yes (lore); Yes (humour)</t>
  </si>
  <si>
    <t>No (underspecified)</t>
  </si>
  <si>
    <t>↑PREFERENCES TOWARDS TRANSLATING DIEGETIC TEXTS, BREAKDOWN</t>
  </si>
  <si>
    <t>Dead Space (specific case); Yes (lore); Yes (gameplay)</t>
  </si>
  <si>
    <t>Dead Space (specific case)</t>
  </si>
  <si>
    <t>Yes (gameplay)</t>
  </si>
  <si>
    <t>Cyberpunk 2077 (specific case, posters, graffiti, billboards, ads, design, umour, lore, meaningful)</t>
  </si>
  <si>
    <t>Cyberpunk 2077 (specific case, posters, graffiti, billboards, ads, lore)</t>
  </si>
  <si>
    <t>GTA V (specific case, design, humour, meaningful)</t>
  </si>
  <si>
    <t>Yes (preposterous)</t>
  </si>
  <si>
    <t>No (action games)</t>
  </si>
  <si>
    <t>Yes (immersion)</t>
  </si>
  <si>
    <t>Poppy Playtime (gameplay, humour, lore, meaningful)</t>
  </si>
  <si>
    <t>Overwatch (meaningful, design)</t>
  </si>
  <si>
    <t>MANUALLY-CODED ANSWERS SEPARATED, CONSOLIDATED FOR BREAKDOWN:</t>
  </si>
  <si>
    <t>↑IDEAS ABOUT ANY PREVIOUS HISTORY WITH IN-GAME DIEGETIC TEXTS</t>
  </si>
  <si>
    <t>ANSWERS SEPARATED:</t>
  </si>
  <si>
    <t>PREPARED FOR AUTO-PROCESSING; COPIED OVER WITHOUT NON-BREAKING SPACES, SMALLER THAN 255 CHARACTERS; NO DOUBLE QUOTATIONS:</t>
  </si>
  <si>
    <t>I think mostly they should not be translated. They should always stay in the original language. (see illustration above)</t>
  </si>
  <si>
    <t>I think mostly the original language should be substituted with a translated version. (see illustration above)</t>
  </si>
  <si>
    <t>I think mostly you should be able to see a subtitle that translates the visible original text. […] if you want to, describe in your language what the text says in the original language. (see illustration above)</t>
  </si>
  <si>
    <t>Column11</t>
  </si>
  <si>
    <t>Leave in source version</t>
  </si>
  <si>
    <t>Access via subtitling (toggleable)</t>
  </si>
  <si>
    <t>Access via re-texturing</t>
  </si>
  <si>
    <t>Access via subtitling (toggleable);Leave in source version</t>
  </si>
  <si>
    <t>Access via re-texturing;Access via subtitling (toggleable)</t>
  </si>
  <si>
    <t>Leave in source version;Access via subtitling (toggleable)</t>
  </si>
  <si>
    <t>Access via re-texturing;Access via subtitling (toggleable);Leave in source version</t>
  </si>
  <si>
    <t>↑VERIFIES MANUAL RE-CODING OF ANSWERS REGARDING PREFERENCE TOWARDS DIEGETIC TEXT TRANSLATION</t>
  </si>
  <si>
    <t>Preference for diegetic text translation (manually coded)</t>
  </si>
  <si>
    <t>(immersion)</t>
  </si>
  <si>
    <t>(lore)</t>
  </si>
  <si>
    <t>(comprehension)</t>
  </si>
  <si>
    <t>Rationalization for preference</t>
  </si>
  <si>
    <t>(comprehension);(immersion)</t>
  </si>
  <si>
    <t>(comprehension);(design)</t>
  </si>
  <si>
    <t>(design);(comprehension)</t>
  </si>
  <si>
    <t>(immersion);(comprehension)</t>
  </si>
  <si>
    <t>(immersion);(comprehension);(toggleability)</t>
  </si>
  <si>
    <t>(authorial intent);(comprehension)</t>
  </si>
  <si>
    <t>(applicability)</t>
  </si>
  <si>
    <t>(authorial intent);(skopos-dependent);(immersion)</t>
  </si>
  <si>
    <t>(lore);(authorial intent);(toggleability);(comprehension)</t>
  </si>
  <si>
    <t>(immersion);(comprehension);(design);(toggleability)</t>
  </si>
  <si>
    <t>(skopos-dependent);(comprehension)</t>
  </si>
  <si>
    <t>(authorial intent);(comprehension);(lore)</t>
  </si>
  <si>
    <t>(gameplay);(comprehension)</t>
  </si>
  <si>
    <t>(authorial intent);(applicability)</t>
  </si>
  <si>
    <t>Access via re-texturing=(comprehension);(immersion);(comprehension);(design);(comprehension);(design);(comprehension);(comprehension);(immersion);(immersion);(applicability);(comprehension);(design);(comprehension);(immersion);(comprehension);(design);(toggleability);(comprehension);(comprehension);(gameplay);(comprehension)</t>
  </si>
  <si>
    <t>Access via subtitling (toggleable)=(comprehension);(immersion);(comprehension);(immersion);(comprehension);(toggleability);(authorial intent);(comprehension);(lore);(authorial intent);(toggleability);(comprehension);(lore);(authorial intent);(comprehension);(authorial intent);(comprehension);(lore);(design);(comprehension);(authorial intent);(applicability)</t>
  </si>
  <si>
    <t>Access via subtitling (toggleable) &amp; Leave in source version=(comprehension)</t>
  </si>
  <si>
    <t>Leave in source version &amp; Access via subtitling (toggleable)=(comprehension)</t>
  </si>
  <si>
    <t>Leave in source version=(immersion);(immersion);(comprehension)</t>
  </si>
  <si>
    <t>Access via re-texturing &amp; Access via subtitling (toggleable) &amp; Leave in source version=(skopos-dependent);(comprehension)</t>
  </si>
  <si>
    <t>Access via re-texturing &amp; Access via subtitling (toggleable)=(authorial intent);(skopos-dependent);(immersion)</t>
  </si>
  <si>
    <t>↑MANUALLY COUNTED MANUALLY-CODED RATIONALIZATIONS FOR EACH GROUP OF DIEGETIC TEXT TRANSLATION PREFERENCE</t>
  </si>
  <si>
    <t>Access via re-texturing = comprehension 11; immersion 4; design 4; applicability 1; toggleability 1; gameplay 1
Access via re-texturing &amp; Access via subtitling toggleable = authorial intent 1; skopos-dependent 1; immersion 1
Access via re-texturing &amp; Access via subtitling toggleable &amp; Leave in source version = skopos-dependent 1; comprehension 1
Access via subtitling toggleable = comprehension 8; authorial intent 5; lore 3; immersion 2; toggleability 2; design 1; applicability 1
Access via subtitling toggleable &amp; Leave in source version = comprehension 1
Leave in source version = immersion 2; comprehension 1
Leave in source version &amp; Access via subtitling toggleable = comprehension 1</t>
  </si>
  <si>
    <t>;comprehension;immersion;design;applicability;toggleability;gameplay;authorial intent;skopos-dependent;lore</t>
  </si>
  <si>
    <t>Access via re-texturing;11;4;4;1;1;1;0;0;0</t>
  </si>
  <si>
    <t>Access via re-texturing &amp; Access via subtitling (toggleable);0;1;0;0;0;0;1;1;0</t>
  </si>
  <si>
    <t>Access via re-texturing &amp; Access via subtitling (toggleable) &amp; Leave in source version;1;0;0;0;0;0;0;1;0</t>
  </si>
  <si>
    <t>Access via subtitling (toggleable);8;2;1;1;2;0;5;0;3</t>
  </si>
  <si>
    <t>Access via subtitling (toggleable) &amp; Leave in source version;1;0;0;0;0;0;0;0;0</t>
  </si>
  <si>
    <t>Leave in source version;1;2;0;0;0;0;0;0;0</t>
  </si>
  <si>
    <t>Leave in source version &amp; Access via subtitling (toggleable);1;0;0;0;0;0;0;0;0</t>
  </si>
  <si>
    <t>CROSS-TABULATION OF RATIONALIZATIONS UNDER EACH OF THREE PREFERENCES COMBINATIONS:</t>
  </si>
  <si>
    <t>GROUPING RATIONALIZATIONS UNDER EACH OF THREE PREFERENCES COMBINATIONS:</t>
  </si>
  <si>
    <t>comprehension</t>
  </si>
  <si>
    <t>design</t>
  </si>
  <si>
    <t>applicability</t>
  </si>
  <si>
    <t>toggleability</t>
  </si>
  <si>
    <t>gameplay</t>
  </si>
  <si>
    <t>authorial intent</t>
  </si>
  <si>
    <t>skopos-dependent</t>
  </si>
  <si>
    <t>lore</t>
  </si>
  <si>
    <t>Leave in source version or Access via subtitling (toggleable)</t>
  </si>
  <si>
    <t>Access via re-texturing or Access via subtitling (toggleable) or Leave in source version</t>
  </si>
  <si>
    <t>Access via subtitling (toggleable) or Access via re-texturing</t>
  </si>
  <si>
    <t>Access via subtitling (toggleable) or Leave in source version</t>
  </si>
  <si>
    <t xml:space="preserve">CROSS-TABULATION OF MANUALLY-CODED IDEAS ELICITED FOR EACH COMBINATION OF DIEGETIC TEXT TRANSLATION PREFERENCE: </t>
  </si>
  <si>
    <t>This research received funding from the Polish National Agency for Academic Exchange, within the NAWA Preludium Bis programme, grant ID: [GRANT NUMBER AND RECIPIENT DATA ANONYMIZED FOR PEER REVIEW], as well as funding from the National Science Centre, Poland, within the NCN Preludium Bis programme, grant ID: [GRANT NUMBER AND RECIPIENT DATA ANONYMIZED FOR PEER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</si>
</sst>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 h:mm:ss"/>
    <numFmt numFmtId="165" formatCode="[$-F400]h:mm:ss\ AM/PM"/>
  </numFmts>
  <fonts count="21"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b/>
      <sz val="11"/>
      <color rgb="FFFF0000"/>
      <name val="Calibri"/>
      <family val="2"/>
      <charset val="238"/>
      <scheme val="minor"/>
    </font>
    <font>
      <b/>
      <sz val="11"/>
      <color theme="1"/>
      <name val="Calibri"/>
      <family val="2"/>
      <charset val="238"/>
      <scheme val="minor"/>
    </font>
    <font>
      <b/>
      <sz val="11"/>
      <color rgb="FF00B050"/>
      <name val="Calibri"/>
      <family val="2"/>
      <charset val="238"/>
      <scheme val="minor"/>
    </font>
    <font>
      <sz val="11"/>
      <name val="Calibri"/>
      <family val="2"/>
      <charset val="238"/>
      <scheme val="minor"/>
    </font>
    <font>
      <b/>
      <i/>
      <sz val="11"/>
      <color rgb="FFFF0000"/>
      <name val="Calibri"/>
      <family val="2"/>
      <charset val="238"/>
      <scheme val="minor"/>
    </font>
    <font>
      <i/>
      <sz val="11"/>
      <color rgb="FFFF0000"/>
      <name val="Calibri"/>
      <family val="2"/>
      <charset val="238"/>
      <scheme val="minor"/>
    </font>
    <font>
      <sz val="8"/>
      <name val="Calibri"/>
      <family val="2"/>
      <scheme val="minor"/>
    </font>
    <font>
      <b/>
      <i/>
      <sz val="11"/>
      <color rgb="FF00B050"/>
      <name val="Calibri"/>
      <family val="2"/>
      <charset val="238"/>
      <scheme val="minor"/>
    </font>
    <font>
      <sz val="11"/>
      <color rgb="FFFF0000"/>
      <name val="Calibri"/>
      <family val="2"/>
      <charset val="238"/>
      <scheme val="minor"/>
    </font>
    <font>
      <b/>
      <sz val="11"/>
      <color rgb="FF00B050"/>
      <name val="Calibri"/>
      <family val="2"/>
      <scheme val="minor"/>
    </font>
    <font>
      <sz val="11"/>
      <name val="Calibri"/>
      <family val="2"/>
      <scheme val="minor"/>
    </font>
    <font>
      <sz val="11"/>
      <color rgb="FFFFFF00"/>
      <name val="Calibri"/>
      <family val="2"/>
      <scheme val="minor"/>
    </font>
    <font>
      <b/>
      <sz val="11"/>
      <color rgb="FFFFFF00"/>
      <name val="Calibri"/>
      <family val="2"/>
      <scheme val="minor"/>
    </font>
    <font>
      <b/>
      <i/>
      <sz val="11"/>
      <color rgb="FFFFFF00"/>
      <name val="Calibri"/>
      <family val="2"/>
      <scheme val="minor"/>
    </font>
    <font>
      <sz val="8"/>
      <color rgb="FFFF0000"/>
      <name val="Calibri"/>
      <family val="2"/>
      <scheme val="minor"/>
    </font>
    <font>
      <sz val="8"/>
      <color theme="1"/>
      <name val="Calibri"/>
      <family val="2"/>
      <scheme val="minor"/>
    </font>
    <font>
      <sz val="11"/>
      <color theme="1"/>
      <name val="Times New Roman"/>
      <family val="1"/>
      <charset val="238"/>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s>
  <cellStyleXfs count="1">
    <xf numFmtId="0" fontId="0" fillId="0" borderId="0"/>
  </cellStyleXfs>
  <cellXfs count="123">
    <xf numFmtId="0" fontId="0" fillId="0" borderId="0" xfId="0"/>
    <xf numFmtId="0" fontId="0" fillId="0" borderId="0" xfId="0" applyAlignment="1">
      <alignment wrapText="1"/>
    </xf>
    <xf numFmtId="0" fontId="0" fillId="0" borderId="0" xfId="0" quotePrefix="1"/>
    <xf numFmtId="0" fontId="0" fillId="0" borderId="0" xfId="0" applyAlignment="1">
      <alignment horizontal="left" vertical="center"/>
    </xf>
    <xf numFmtId="164" fontId="0" fillId="0" borderId="0" xfId="0" applyNumberFormat="1" applyAlignment="1">
      <alignment horizontal="left" vertical="center"/>
    </xf>
    <xf numFmtId="0" fontId="0" fillId="0" borderId="0" xfId="0" applyAlignment="1">
      <alignment horizontal="left"/>
    </xf>
    <xf numFmtId="0" fontId="1" fillId="2" borderId="0" xfId="0" applyFont="1" applyFill="1" applyAlignment="1">
      <alignment horizontal="left"/>
    </xf>
    <xf numFmtId="0" fontId="1" fillId="2" borderId="0" xfId="0" applyFont="1" applyFill="1" applyAlignment="1">
      <alignment horizontal="right"/>
    </xf>
    <xf numFmtId="0" fontId="0" fillId="2" borderId="0" xfId="0" applyFill="1"/>
    <xf numFmtId="0" fontId="1" fillId="2" borderId="0" xfId="0" applyFont="1" applyFill="1"/>
    <xf numFmtId="0" fontId="4" fillId="2" borderId="0" xfId="0" applyFont="1" applyFill="1"/>
    <xf numFmtId="0" fontId="4" fillId="0" borderId="0" xfId="0" applyFont="1"/>
    <xf numFmtId="0" fontId="4" fillId="0" borderId="0" xfId="0" applyFont="1" applyAlignment="1">
      <alignment horizontal="left" vertical="center"/>
    </xf>
    <xf numFmtId="0" fontId="4" fillId="2" borderId="0" xfId="0" applyFont="1" applyFill="1" applyAlignment="1">
      <alignment horizontal="left"/>
    </xf>
    <xf numFmtId="0" fontId="4" fillId="0" borderId="0" xfId="0" applyFont="1" applyAlignment="1">
      <alignment horizontal="left"/>
    </xf>
    <xf numFmtId="0" fontId="4" fillId="0" borderId="0" xfId="0" applyFont="1" applyAlignment="1">
      <alignment horizontal="left" wrapText="1"/>
    </xf>
    <xf numFmtId="0" fontId="4" fillId="2" borderId="0" xfId="0" applyFont="1" applyFill="1" applyAlignment="1">
      <alignment horizontal="left" wrapText="1"/>
    </xf>
    <xf numFmtId="0" fontId="6" fillId="0" borderId="0" xfId="0" applyFont="1" applyAlignment="1">
      <alignment horizontal="left" vertical="top"/>
    </xf>
    <xf numFmtId="0" fontId="6" fillId="2" borderId="0" xfId="0" applyFont="1" applyFill="1" applyAlignment="1">
      <alignment horizontal="left" vertical="top"/>
    </xf>
    <xf numFmtId="0" fontId="4" fillId="0" borderId="1" xfId="0" applyFont="1" applyBorder="1" applyAlignment="1">
      <alignment horizontal="left"/>
    </xf>
    <xf numFmtId="2" fontId="4" fillId="2" borderId="1" xfId="0" applyNumberFormat="1" applyFont="1" applyFill="1" applyBorder="1" applyAlignment="1">
      <alignment horizontal="left"/>
    </xf>
    <xf numFmtId="2" fontId="4" fillId="0" borderId="1" xfId="0" applyNumberFormat="1" applyFont="1" applyBorder="1" applyAlignment="1">
      <alignment horizontal="left" wrapText="1"/>
    </xf>
    <xf numFmtId="0" fontId="4" fillId="0" borderId="1" xfId="0" applyFont="1" applyBorder="1" applyAlignment="1">
      <alignment horizontal="left" wrapText="1"/>
    </xf>
    <xf numFmtId="0" fontId="4" fillId="2" borderId="1" xfId="0" applyFont="1" applyFill="1" applyBorder="1" applyAlignment="1">
      <alignment horizontal="left" wrapText="1"/>
    </xf>
    <xf numFmtId="0" fontId="6" fillId="0" borderId="1" xfId="0" applyFont="1" applyBorder="1" applyAlignment="1">
      <alignment horizontal="left" vertical="top"/>
    </xf>
    <xf numFmtId="0" fontId="6" fillId="2" borderId="1" xfId="0" applyFont="1" applyFill="1" applyBorder="1" applyAlignment="1">
      <alignment horizontal="left" vertical="top"/>
    </xf>
    <xf numFmtId="2" fontId="6" fillId="2" borderId="1" xfId="0" applyNumberFormat="1" applyFont="1" applyFill="1" applyBorder="1" applyAlignment="1">
      <alignment horizontal="left"/>
    </xf>
    <xf numFmtId="0" fontId="6" fillId="0" borderId="1" xfId="0" applyFont="1" applyBorder="1"/>
    <xf numFmtId="2" fontId="4" fillId="0" borderId="1" xfId="0" applyNumberFormat="1" applyFont="1" applyBorder="1" applyAlignment="1">
      <alignment horizontal="left"/>
    </xf>
    <xf numFmtId="0" fontId="5" fillId="2" borderId="0" xfId="0" applyFont="1" applyFill="1" applyAlignment="1">
      <alignment horizontal="left" wrapText="1"/>
    </xf>
    <xf numFmtId="0" fontId="2" fillId="0" borderId="0" xfId="0" applyFont="1"/>
    <xf numFmtId="0" fontId="6" fillId="0" borderId="1" xfId="0" applyFont="1" applyBorder="1" applyAlignment="1">
      <alignment horizontal="left" vertical="top" wrapText="1"/>
    </xf>
    <xf numFmtId="0" fontId="0" fillId="3" borderId="0" xfId="0" applyFill="1"/>
    <xf numFmtId="0" fontId="7" fillId="0" borderId="0" xfId="0" applyFont="1"/>
    <xf numFmtId="0" fontId="6" fillId="2" borderId="0" xfId="0" applyFont="1" applyFill="1" applyAlignment="1">
      <alignment horizontal="left" vertical="top" wrapText="1"/>
    </xf>
    <xf numFmtId="0" fontId="3" fillId="2" borderId="0" xfId="0" applyFont="1" applyFill="1" applyAlignment="1">
      <alignment horizontal="left"/>
    </xf>
    <xf numFmtId="0" fontId="3" fillId="2" borderId="0" xfId="0" applyFont="1" applyFill="1" applyAlignment="1">
      <alignment horizontal="left" vertical="top" wrapText="1"/>
    </xf>
    <xf numFmtId="0" fontId="0" fillId="2" borderId="0" xfId="0" applyFill="1" applyAlignment="1">
      <alignment wrapText="1"/>
    </xf>
    <xf numFmtId="0" fontId="1" fillId="2" borderId="0" xfId="0" applyFont="1" applyFill="1" applyAlignment="1">
      <alignment horizontal="center"/>
    </xf>
    <xf numFmtId="0" fontId="1" fillId="2" borderId="0" xfId="0" applyFont="1" applyFill="1" applyAlignment="1">
      <alignment horizontal="center" vertical="center"/>
    </xf>
    <xf numFmtId="0" fontId="8" fillId="0" borderId="0" xfId="0" applyFont="1"/>
    <xf numFmtId="2" fontId="4" fillId="2" borderId="0" xfId="0" applyNumberFormat="1" applyFont="1" applyFill="1" applyAlignment="1">
      <alignment horizontal="left" wrapText="1"/>
    </xf>
    <xf numFmtId="2" fontId="3" fillId="2" borderId="0" xfId="0" applyNumberFormat="1" applyFont="1" applyFill="1" applyAlignment="1">
      <alignment horizontal="left" wrapText="1"/>
    </xf>
    <xf numFmtId="0" fontId="9" fillId="0" borderId="0" xfId="0" applyFont="1"/>
    <xf numFmtId="0" fontId="3" fillId="2" borderId="0" xfId="0" applyFont="1" applyFill="1" applyAlignment="1">
      <alignment horizontal="left" vertical="top"/>
    </xf>
    <xf numFmtId="2" fontId="8" fillId="2" borderId="0" xfId="0" applyNumberFormat="1" applyFont="1" applyFill="1" applyAlignment="1">
      <alignment horizontal="left"/>
    </xf>
    <xf numFmtId="0" fontId="3" fillId="2" borderId="0" xfId="0" applyFont="1" applyFill="1" applyAlignment="1">
      <alignment horizontal="left" wrapText="1"/>
    </xf>
    <xf numFmtId="0" fontId="3" fillId="2" borderId="0" xfId="0" applyFont="1" applyFill="1"/>
    <xf numFmtId="0" fontId="4" fillId="2" borderId="0" xfId="0" applyFont="1" applyFill="1" applyAlignment="1">
      <alignment horizontal="right"/>
    </xf>
    <xf numFmtId="0" fontId="0" fillId="2" borderId="0" xfId="0" quotePrefix="1" applyFill="1"/>
    <xf numFmtId="0" fontId="0" fillId="0" borderId="0" xfId="0" applyAlignment="1">
      <alignment horizontal="center"/>
    </xf>
    <xf numFmtId="0" fontId="0" fillId="0" borderId="0" xfId="0" quotePrefix="1" applyAlignment="1">
      <alignment horizontal="left"/>
    </xf>
    <xf numFmtId="0" fontId="8" fillId="2" borderId="0" xfId="0" applyFont="1" applyFill="1"/>
    <xf numFmtId="0" fontId="9" fillId="2" borderId="0" xfId="0" applyFont="1" applyFill="1"/>
    <xf numFmtId="0" fontId="6" fillId="0" borderId="0" xfId="0" applyFont="1" applyAlignment="1">
      <alignment horizontal="left" vertical="top" wrapText="1"/>
    </xf>
    <xf numFmtId="0" fontId="4" fillId="2" borderId="0" xfId="0" applyFont="1" applyFill="1" applyAlignment="1">
      <alignment horizontal="center"/>
    </xf>
    <xf numFmtId="0" fontId="4" fillId="2" borderId="0" xfId="0" applyFont="1" applyFill="1" applyAlignment="1">
      <alignment horizontal="center" vertical="center"/>
    </xf>
    <xf numFmtId="0" fontId="8" fillId="2" borderId="0" xfId="0" applyFont="1" applyFill="1" applyAlignment="1">
      <alignment horizontal="center" vertical="center"/>
    </xf>
    <xf numFmtId="165" fontId="8" fillId="2" borderId="0" xfId="0" applyNumberFormat="1" applyFont="1" applyFill="1" applyAlignment="1">
      <alignment horizontal="center" vertical="center"/>
    </xf>
    <xf numFmtId="165" fontId="4" fillId="0" borderId="1" xfId="0" applyNumberFormat="1" applyFont="1" applyBorder="1" applyAlignment="1">
      <alignment horizontal="left" wrapText="1"/>
    </xf>
    <xf numFmtId="0" fontId="11" fillId="2" borderId="0" xfId="0" applyFont="1" applyFill="1" applyAlignment="1">
      <alignment horizontal="left"/>
    </xf>
    <xf numFmtId="165" fontId="4" fillId="0" borderId="1" xfId="0" applyNumberFormat="1" applyFont="1" applyBorder="1" applyAlignment="1">
      <alignment horizontal="left"/>
    </xf>
    <xf numFmtId="0" fontId="11" fillId="0" borderId="0" xfId="0" applyFont="1"/>
    <xf numFmtId="0" fontId="4" fillId="0" borderId="0" xfId="0" applyFont="1" applyAlignment="1">
      <alignment horizontal="center" vertical="center"/>
    </xf>
    <xf numFmtId="0" fontId="1" fillId="0" borderId="0" xfId="0" applyFont="1" applyAlignment="1">
      <alignment horizontal="center" vertical="center"/>
    </xf>
    <xf numFmtId="0" fontId="1" fillId="4" borderId="0" xfId="0" applyFont="1" applyFill="1" applyAlignment="1">
      <alignment horizontal="center" vertical="center"/>
    </xf>
    <xf numFmtId="0" fontId="1" fillId="4" borderId="0" xfId="0" applyFont="1" applyFill="1"/>
    <xf numFmtId="0" fontId="1" fillId="4" borderId="0" xfId="0" applyFont="1" applyFill="1" applyAlignment="1">
      <alignment horizontal="center"/>
    </xf>
    <xf numFmtId="0" fontId="3" fillId="2" borderId="1" xfId="0" applyFont="1" applyFill="1" applyBorder="1" applyAlignment="1">
      <alignment horizontal="center" vertical="center" wrapText="1"/>
    </xf>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11" fillId="2" borderId="0" xfId="0" applyFont="1" applyFill="1"/>
    <xf numFmtId="0" fontId="12" fillId="2" borderId="0" xfId="0" applyFont="1" applyFill="1" applyAlignment="1">
      <alignment horizontal="left" vertical="top"/>
    </xf>
    <xf numFmtId="0" fontId="0" fillId="2" borderId="0" xfId="0" applyFill="1" applyAlignment="1">
      <alignment horizontal="left"/>
    </xf>
    <xf numFmtId="0" fontId="1" fillId="2" borderId="0" xfId="0" applyFont="1" applyFill="1" applyAlignment="1">
      <alignment horizontal="left" vertical="center"/>
    </xf>
    <xf numFmtId="0" fontId="4" fillId="0" borderId="3" xfId="0" applyFont="1" applyBorder="1" applyAlignment="1">
      <alignment horizontal="center"/>
    </xf>
    <xf numFmtId="0" fontId="4" fillId="2" borderId="1" xfId="0" applyFont="1" applyFill="1" applyBorder="1" applyAlignment="1">
      <alignment horizontal="center" vertical="center" wrapText="1"/>
    </xf>
    <xf numFmtId="0" fontId="0" fillId="4" borderId="0" xfId="0" applyFill="1"/>
    <xf numFmtId="0" fontId="4" fillId="4" borderId="0" xfId="0" applyFont="1" applyFill="1" applyAlignment="1">
      <alignment horizontal="left"/>
    </xf>
    <xf numFmtId="0" fontId="6" fillId="4" borderId="0" xfId="0" applyFont="1" applyFill="1" applyAlignment="1">
      <alignment horizontal="left" vertical="top"/>
    </xf>
    <xf numFmtId="0" fontId="0" fillId="4" borderId="0" xfId="0" applyFill="1" applyAlignment="1">
      <alignment horizontal="left" vertical="center"/>
    </xf>
    <xf numFmtId="0" fontId="0" fillId="4" borderId="0" xfId="0" applyFill="1" applyAlignment="1">
      <alignment horizontal="center"/>
    </xf>
    <xf numFmtId="0" fontId="1" fillId="0" borderId="0" xfId="0" applyFont="1"/>
    <xf numFmtId="0" fontId="1" fillId="0" borderId="0" xfId="0" applyFont="1" applyAlignment="1">
      <alignment horizontal="center"/>
    </xf>
    <xf numFmtId="0" fontId="1" fillId="2" borderId="2" xfId="0" applyFont="1" applyFill="1" applyBorder="1" applyAlignment="1">
      <alignment horizontal="center" vertical="center"/>
    </xf>
    <xf numFmtId="0" fontId="12" fillId="2" borderId="0" xfId="0" applyFont="1" applyFill="1" applyAlignment="1">
      <alignment horizontal="center" vertical="center"/>
    </xf>
    <xf numFmtId="0" fontId="3" fillId="0" borderId="0" xfId="0" applyFont="1"/>
    <xf numFmtId="0" fontId="1" fillId="0" borderId="0" xfId="0" applyFont="1" applyAlignment="1">
      <alignment horizontal="left"/>
    </xf>
    <xf numFmtId="0" fontId="3" fillId="0" borderId="0" xfId="0" applyFont="1" applyAlignment="1">
      <alignment horizontal="center" vertical="center"/>
    </xf>
    <xf numFmtId="0" fontId="6" fillId="2" borderId="1" xfId="0" applyFont="1" applyFill="1" applyBorder="1" applyAlignment="1">
      <alignment horizontal="center" vertical="center" wrapText="1"/>
    </xf>
    <xf numFmtId="0" fontId="1" fillId="0" borderId="0" xfId="0" applyFont="1" applyAlignment="1">
      <alignment horizontal="right" vertical="center"/>
    </xf>
    <xf numFmtId="0" fontId="12" fillId="0" borderId="0" xfId="0" applyFont="1" applyAlignment="1">
      <alignment horizontal="right"/>
    </xf>
    <xf numFmtId="0" fontId="1" fillId="0" borderId="0" xfId="0" applyFont="1" applyAlignment="1">
      <alignment horizontal="right"/>
    </xf>
    <xf numFmtId="0" fontId="3" fillId="2" borderId="0" xfId="0" applyFont="1" applyFill="1" applyAlignment="1">
      <alignment horizontal="center" vertical="center" wrapText="1"/>
    </xf>
    <xf numFmtId="0" fontId="3" fillId="2" borderId="0" xfId="0" applyFont="1" applyFill="1" applyAlignment="1">
      <alignment horizontal="center"/>
    </xf>
    <xf numFmtId="0" fontId="12" fillId="2" borderId="0" xfId="0" applyFont="1" applyFill="1"/>
    <xf numFmtId="0" fontId="4" fillId="0" borderId="1" xfId="0" applyFont="1" applyBorder="1" applyAlignment="1">
      <alignment horizontal="left" vertical="center" wrapText="1"/>
    </xf>
    <xf numFmtId="0" fontId="13" fillId="0" borderId="0" xfId="0" applyFont="1" applyAlignment="1">
      <alignment horizontal="left" vertical="top"/>
    </xf>
    <xf numFmtId="0" fontId="14" fillId="2" borderId="0" xfId="0" applyFont="1" applyFill="1"/>
    <xf numFmtId="0" fontId="15" fillId="4" borderId="0" xfId="0" applyFont="1" applyFill="1"/>
    <xf numFmtId="164" fontId="15" fillId="4" borderId="0" xfId="0" applyNumberFormat="1" applyFont="1" applyFill="1" applyAlignment="1">
      <alignment horizontal="left" vertical="center"/>
    </xf>
    <xf numFmtId="0" fontId="15" fillId="4" borderId="0" xfId="0" applyFont="1" applyFill="1" applyAlignment="1">
      <alignment horizontal="left"/>
    </xf>
    <xf numFmtId="0" fontId="15" fillId="4" borderId="0" xfId="0" applyFont="1" applyFill="1" applyAlignment="1">
      <alignment horizontal="right"/>
    </xf>
    <xf numFmtId="0" fontId="15" fillId="4" borderId="0" xfId="0" quotePrefix="1" applyFont="1" applyFill="1"/>
    <xf numFmtId="0" fontId="16" fillId="4" borderId="0" xfId="0" applyFont="1" applyFill="1" applyAlignment="1">
      <alignment horizontal="center" vertical="center"/>
    </xf>
    <xf numFmtId="0" fontId="15" fillId="4" borderId="0" xfId="0" applyFont="1" applyFill="1" applyAlignment="1">
      <alignment horizontal="center"/>
    </xf>
    <xf numFmtId="0" fontId="15" fillId="4" borderId="0" xfId="0" applyFont="1" applyFill="1" applyAlignment="1">
      <alignment horizontal="center" vertical="center"/>
    </xf>
    <xf numFmtId="0" fontId="16" fillId="4" borderId="0" xfId="0" applyFont="1" applyFill="1"/>
    <xf numFmtId="0" fontId="16" fillId="4" borderId="0" xfId="0" applyFont="1" applyFill="1" applyAlignment="1">
      <alignment horizontal="center"/>
    </xf>
    <xf numFmtId="165" fontId="17" fillId="4" borderId="0" xfId="0" applyNumberFormat="1" applyFont="1" applyFill="1" applyAlignment="1">
      <alignment horizontal="center" vertical="center"/>
    </xf>
    <xf numFmtId="0" fontId="18" fillId="4" borderId="0" xfId="0" applyFont="1" applyFill="1"/>
    <xf numFmtId="0" fontId="19" fillId="0" borderId="0" xfId="0" applyFont="1"/>
    <xf numFmtId="0" fontId="20" fillId="0" borderId="0" xfId="0" applyFont="1" applyAlignment="1">
      <alignment horizontal="justify" vertical="center"/>
    </xf>
    <xf numFmtId="0" fontId="0" fillId="0" borderId="0" xfId="0" applyAlignment="1">
      <alignment horizontal="right"/>
    </xf>
    <xf numFmtId="0" fontId="8" fillId="0" borderId="0" xfId="0" applyFont="1" applyAlignment="1">
      <alignment horizontal="center"/>
    </xf>
    <xf numFmtId="2" fontId="6" fillId="2" borderId="1" xfId="0" applyNumberFormat="1" applyFont="1" applyFill="1" applyBorder="1" applyAlignment="1">
      <alignment horizontal="center"/>
    </xf>
    <xf numFmtId="0" fontId="4" fillId="0" borderId="0" xfId="0" applyFont="1" applyAlignment="1">
      <alignment horizontal="center"/>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4" fillId="0" borderId="5" xfId="0" applyFont="1" applyBorder="1" applyAlignment="1">
      <alignment horizontal="center" vertical="center"/>
    </xf>
  </cellXfs>
  <cellStyles count="1">
    <cellStyle name="Normal" xfId="0" builtinId="0"/>
  </cellStyles>
  <dxfs count="188">
    <dxf>
      <font>
        <b/>
        <i/>
        <charset val="238"/>
      </font>
      <numFmt numFmtId="165" formatCode="[$-F400]h:mm:ss\ AM/PM"/>
      <alignment horizontal="center" vertical="center" textRotation="0" wrapText="0" indent="0" justifyLastLine="0" shrinkToFit="0" readingOrder="0"/>
    </dxf>
    <dxf>
      <font>
        <b/>
        <i val="0"/>
        <strike val="0"/>
        <condense val="0"/>
        <extend val="0"/>
        <outline val="0"/>
        <shadow val="0"/>
        <u val="none"/>
        <vertAlign val="baseline"/>
        <sz val="11"/>
        <color rgb="FFFF0000"/>
        <name val="Calibri"/>
        <family val="2"/>
        <charset val="238"/>
        <scheme val="minor"/>
      </font>
      <numFmt numFmtId="0" formatCode="General"/>
      <fill>
        <patternFill patternType="solid">
          <fgColor indexed="64"/>
          <bgColor theme="0"/>
        </patternFill>
      </fill>
      <alignment horizontal="center" vertical="bottom" textRotation="0" wrapText="0" indent="0" justifyLastLine="0" shrinkToFit="0" readingOrder="0"/>
    </dxf>
    <dxf>
      <font>
        <b/>
        <strike val="0"/>
        <outline val="0"/>
        <shadow val="0"/>
        <u val="none"/>
        <vertAlign val="baseline"/>
        <sz val="11"/>
        <color rgb="FFFF0000"/>
        <name val="Calibri"/>
        <family val="2"/>
        <charset val="238"/>
        <scheme val="minor"/>
      </font>
      <numFmt numFmtId="0" formatCode="General"/>
      <fill>
        <patternFill>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1"/>
        <color rgb="FFFF0000"/>
        <name val="Calibri"/>
        <family val="2"/>
        <charset val="238"/>
        <scheme val="minor"/>
      </font>
      <numFmt numFmtId="0" formatCode="General"/>
      <fill>
        <patternFill patternType="solid">
          <fgColor indexed="64"/>
          <bgColor theme="0"/>
        </patternFill>
      </fill>
      <alignment horizontal="center" vertical="bottom" textRotation="0" wrapText="0" indent="0" justifyLastLine="0" shrinkToFit="0" readingOrder="0"/>
    </dxf>
    <dxf>
      <font>
        <b/>
        <strike val="0"/>
        <outline val="0"/>
        <shadow val="0"/>
        <u val="none"/>
        <vertAlign val="baseline"/>
        <sz val="11"/>
        <color rgb="FFFF0000"/>
        <name val="Calibri"/>
        <family val="2"/>
        <charset val="238"/>
        <scheme val="minor"/>
      </font>
      <numFmt numFmtId="0" formatCode="General"/>
      <fill>
        <patternFill>
          <fgColor indexed="64"/>
          <bgColor theme="0"/>
        </patternFill>
      </fill>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rgb="FFFF0000"/>
        <name val="Calibri"/>
        <family val="2"/>
        <scheme val="minor"/>
      </font>
      <fill>
        <patternFill patternType="solid">
          <fgColor indexed="64"/>
          <bgColor theme="0"/>
        </patternFill>
      </fill>
    </dxf>
    <dxf>
      <numFmt numFmtId="0" formatCode="General"/>
    </dxf>
    <dxf>
      <font>
        <strike val="0"/>
        <outline val="0"/>
        <shadow val="0"/>
        <u val="none"/>
        <vertAlign val="baseline"/>
        <sz val="11"/>
        <color rgb="FFFF0000"/>
        <name val="Calibri"/>
        <family val="2"/>
        <scheme val="minor"/>
      </font>
      <fill>
        <patternFill>
          <fgColor indexed="64"/>
          <bgColor theme="0"/>
        </patternFill>
      </fill>
    </dxf>
    <dxf>
      <font>
        <strike val="0"/>
        <outline val="0"/>
        <shadow val="0"/>
        <u val="none"/>
        <vertAlign val="baseline"/>
        <sz val="11"/>
        <color rgb="FFFF0000"/>
        <name val="Calibri"/>
        <family val="2"/>
        <scheme val="minor"/>
      </font>
      <fill>
        <patternFill>
          <fgColor indexed="64"/>
          <bgColor theme="0"/>
        </patternFill>
      </fill>
    </dxf>
    <dxf>
      <numFmt numFmtId="0" formatCode="General"/>
    </dxf>
    <dxf>
      <font>
        <strike val="0"/>
        <outline val="0"/>
        <shadow val="0"/>
        <u val="none"/>
        <vertAlign val="baseline"/>
        <sz val="11"/>
        <color rgb="FFFF0000"/>
        <name val="Calibri"/>
        <family val="2"/>
        <scheme val="minor"/>
      </font>
      <fill>
        <patternFill patternType="solid">
          <fgColor indexed="64"/>
          <bgColor theme="0"/>
        </patternFill>
      </fill>
    </dxf>
    <dxf>
      <numFmt numFmtId="0" formatCode="General"/>
    </dxf>
    <dxf>
      <font>
        <strike val="0"/>
        <outline val="0"/>
        <shadow val="0"/>
        <u val="none"/>
        <vertAlign val="baseline"/>
        <sz val="11"/>
        <color rgb="FFFF0000"/>
        <name val="Calibri"/>
        <family val="2"/>
        <scheme val="minor"/>
      </font>
      <fill>
        <patternFill>
          <fgColor indexed="64"/>
          <bgColor theme="0"/>
        </patternFill>
      </fill>
      <alignment horizontal="center" textRotation="0" wrapText="0" indent="0" justifyLastLine="0" shrinkToFit="0" readingOrder="0"/>
    </dxf>
    <dxf>
      <numFmt numFmtId="0" formatCode="General"/>
    </dxf>
    <dxf>
      <font>
        <strike val="0"/>
        <outline val="0"/>
        <shadow val="0"/>
        <u val="none"/>
        <vertAlign val="baseline"/>
        <sz val="11"/>
        <color rgb="FFFF0000"/>
        <name val="Calibri"/>
        <family val="2"/>
        <scheme val="minor"/>
      </font>
      <fill>
        <patternFill patternType="solid">
          <fgColor indexed="64"/>
          <bgColor theme="0"/>
        </patternFill>
      </fill>
      <alignment horizontal="center" textRotation="0" wrapText="0" indent="0" justifyLastLine="0" shrinkToFit="0" readingOrder="0"/>
    </dxf>
    <dxf>
      <fill>
        <patternFill>
          <fgColor indexed="64"/>
          <bgColor theme="0"/>
        </patternFill>
      </fill>
    </dxf>
    <dxf>
      <numFmt numFmtId="0" formatCode="General"/>
    </dxf>
    <dxf>
      <font>
        <b val="0"/>
        <i val="0"/>
        <strike val="0"/>
        <condense val="0"/>
        <extend val="0"/>
        <outline val="0"/>
        <shadow val="0"/>
        <u val="none"/>
        <vertAlign val="baseline"/>
        <sz val="11"/>
        <color rgb="FFFF0000"/>
        <name val="Calibri"/>
        <family val="2"/>
        <scheme val="minor"/>
      </font>
      <fill>
        <patternFill patternType="solid">
          <fgColor indexed="64"/>
          <bgColor theme="0"/>
        </patternFill>
      </fill>
      <alignment horizontal="center" vertical="bottom" textRotation="0" wrapText="0" indent="0" justifyLastLine="0" shrinkToFit="0" readingOrder="0"/>
    </dxf>
    <dxf>
      <font>
        <strike val="0"/>
        <outline val="0"/>
        <shadow val="0"/>
        <u val="none"/>
        <vertAlign val="baseline"/>
        <sz val="11"/>
        <color rgb="FFFF0000"/>
        <name val="Calibri"/>
        <family val="2"/>
        <scheme val="minor"/>
      </font>
      <fill>
        <patternFill>
          <fgColor indexed="64"/>
          <bgColor theme="0"/>
        </patternFill>
      </fill>
      <alignment horizontal="center" textRotation="0" wrapText="0" indent="0" justifyLastLine="0" shrinkToFit="0" readingOrder="0"/>
    </dxf>
    <dxf>
      <numFmt numFmtId="0" formatCode="General"/>
    </dxf>
    <dxf>
      <font>
        <strike val="0"/>
        <outline val="0"/>
        <shadow val="0"/>
        <u val="none"/>
        <vertAlign val="baseline"/>
        <sz val="11"/>
        <color rgb="FFFF0000"/>
        <name val="Calibri"/>
        <family val="2"/>
        <scheme val="minor"/>
      </font>
      <fill>
        <patternFill>
          <fgColor indexed="64"/>
          <bgColor theme="0"/>
        </patternFill>
      </fill>
      <alignment horizontal="center" textRotation="0" wrapText="0" indent="0" justifyLastLine="0" shrinkToFit="0" readingOrder="0"/>
    </dxf>
    <dxf>
      <numFmt numFmtId="0" formatCode="General"/>
    </dxf>
    <dxf>
      <font>
        <b val="0"/>
        <i val="0"/>
        <strike val="0"/>
        <condense val="0"/>
        <extend val="0"/>
        <outline val="0"/>
        <shadow val="0"/>
        <u val="none"/>
        <vertAlign val="baseline"/>
        <sz val="11"/>
        <color rgb="FFFF0000"/>
        <name val="Calibri"/>
        <family val="2"/>
        <scheme val="minor"/>
      </font>
      <fill>
        <patternFill patternType="solid">
          <fgColor indexed="64"/>
          <bgColor theme="0"/>
        </patternFill>
      </fill>
      <alignment horizontal="center" vertical="bottom" textRotation="0" wrapText="0" indent="0" justifyLastLine="0" shrinkToFit="0" readingOrder="0"/>
    </dxf>
    <dxf>
      <font>
        <strike val="0"/>
        <outline val="0"/>
        <shadow val="0"/>
        <u val="none"/>
        <vertAlign val="baseline"/>
        <sz val="11"/>
        <color rgb="FFFF0000"/>
        <name val="Calibri"/>
        <family val="2"/>
        <scheme val="minor"/>
      </font>
      <fill>
        <patternFill>
          <fgColor indexed="64"/>
          <bgColor theme="0"/>
        </patternFill>
      </fill>
      <alignment horizontal="center" textRotation="0" wrapText="0" indent="0" justifyLastLine="0" shrinkToFit="0" readingOrder="0"/>
    </dxf>
    <dxf>
      <numFmt numFmtId="0" formatCode="General"/>
    </dxf>
    <dxf>
      <font>
        <strike val="0"/>
        <outline val="0"/>
        <shadow val="0"/>
        <u val="none"/>
        <vertAlign val="baseline"/>
        <sz val="11"/>
        <color rgb="FFFF0000"/>
        <name val="Calibri"/>
        <family val="2"/>
        <scheme val="minor"/>
      </font>
      <fill>
        <patternFill>
          <fgColor indexed="64"/>
          <bgColor theme="0"/>
        </patternFill>
      </fill>
      <alignment horizontal="center" textRotation="0" wrapText="0" indent="0" justifyLastLine="0" shrinkToFit="0" readingOrder="0"/>
    </dxf>
    <dxf>
      <numFmt numFmtId="0" formatCode="General"/>
    </dxf>
    <dxf>
      <font>
        <strike val="0"/>
        <outline val="0"/>
        <shadow val="0"/>
        <u val="none"/>
        <vertAlign val="baseline"/>
        <sz val="11"/>
        <color rgb="FFFF0000"/>
        <name val="Calibri"/>
        <family val="2"/>
        <scheme val="minor"/>
      </font>
      <fill>
        <patternFill>
          <fgColor indexed="64"/>
          <bgColor theme="0"/>
        </patternFill>
      </fill>
      <alignment horizontal="center" textRotation="0" wrapText="0" indent="0" justifyLastLine="0" shrinkToFit="0" readingOrder="0"/>
    </dxf>
    <dxf>
      <numFmt numFmtId="0" formatCode="General"/>
    </dxf>
    <dxf>
      <font>
        <b/>
        <i val="0"/>
        <strike val="0"/>
        <condense val="0"/>
        <extend val="0"/>
        <outline val="0"/>
        <shadow val="0"/>
        <u val="none"/>
        <vertAlign val="baseline"/>
        <sz val="11"/>
        <color rgb="FFFF0000"/>
        <name val="Calibri"/>
        <family val="2"/>
        <charset val="238"/>
        <scheme val="minor"/>
      </font>
      <fill>
        <patternFill patternType="solid">
          <fgColor indexed="64"/>
          <bgColor theme="0"/>
        </patternFill>
      </fill>
      <alignment horizontal="center" vertical="center" textRotation="0" wrapText="0" indent="0" justifyLastLine="0" shrinkToFit="0" readingOrder="0"/>
    </dxf>
    <dxf>
      <font>
        <b/>
        <strike val="0"/>
        <outline val="0"/>
        <shadow val="0"/>
        <u val="none"/>
        <vertAlign val="baseline"/>
        <sz val="11"/>
        <color rgb="FFFF0000"/>
        <name val="Calibri"/>
        <family val="2"/>
        <charset val="238"/>
        <scheme val="minor"/>
      </font>
      <fill>
        <patternFill>
          <fgColor indexed="64"/>
          <bgColor theme="0"/>
        </patternFill>
      </fill>
      <alignment horizontal="center" vertical="center" textRotation="0" wrapText="0" indent="0" justifyLastLine="0" shrinkToFit="0" readingOrder="0"/>
    </dxf>
    <dxf>
      <numFmt numFmtId="0" formatCode="General"/>
    </dxf>
    <dxf>
      <font>
        <b val="0"/>
        <i val="0"/>
        <strike val="0"/>
        <condense val="0"/>
        <extend val="0"/>
        <outline val="0"/>
        <shadow val="0"/>
        <u val="none"/>
        <vertAlign val="baseline"/>
        <sz val="11"/>
        <color rgb="FFFF0000"/>
        <name val="Calibri"/>
        <family val="2"/>
        <scheme val="minor"/>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rgb="FFFF0000"/>
        <name val="Calibri"/>
        <family val="2"/>
        <scheme val="minor"/>
      </font>
      <fill>
        <patternFill patternType="solid">
          <fgColor indexed="64"/>
          <bgColor theme="0"/>
        </patternFill>
      </fill>
      <alignment horizontal="center" vertical="center" textRotation="0" wrapText="0" indent="0" justifyLastLine="0" shrinkToFit="0" readingOrder="0"/>
    </dxf>
    <dxf>
      <font>
        <strike val="0"/>
        <outline val="0"/>
        <shadow val="0"/>
        <u val="none"/>
        <vertAlign val="baseline"/>
        <sz val="11"/>
        <color rgb="FFFF0000"/>
        <name val="Calibri"/>
        <family val="2"/>
        <scheme val="minor"/>
      </font>
      <fill>
        <patternFill>
          <fgColor indexed="64"/>
          <bgColor theme="0"/>
        </patternFill>
      </fill>
      <alignment horizontal="center" vertical="center" textRotation="0" wrapText="0" indent="0" justifyLastLine="0" shrinkToFit="0" readingOrder="0"/>
    </dxf>
    <dxf>
      <numFmt numFmtId="0" formatCode="General"/>
    </dxf>
    <dxf>
      <font>
        <strike val="0"/>
        <outline val="0"/>
        <shadow val="0"/>
        <u val="none"/>
        <vertAlign val="baseline"/>
        <sz val="11"/>
        <color rgb="FFFF0000"/>
        <name val="Calibri"/>
        <family val="2"/>
        <scheme val="minor"/>
      </font>
      <fill>
        <patternFill>
          <fgColor indexed="64"/>
          <bgColor theme="0"/>
        </patternFill>
      </fill>
      <alignment horizontal="center" vertical="center" textRotation="0" wrapText="0" indent="0" justifyLastLine="0" shrinkToFit="0" readingOrder="0"/>
    </dxf>
    <dxf>
      <numFmt numFmtId="0" formatCode="General"/>
    </dxf>
    <dxf>
      <font>
        <strike val="0"/>
        <outline val="0"/>
        <shadow val="0"/>
        <u val="none"/>
        <vertAlign val="baseline"/>
        <sz val="11"/>
        <color rgb="FFFF0000"/>
        <name val="Calibri"/>
        <family val="2"/>
        <scheme val="minor"/>
      </font>
      <fill>
        <patternFill>
          <fgColor indexed="64"/>
          <bgColor theme="0"/>
        </patternFill>
      </fill>
      <alignment horizontal="center" textRotation="0" wrapText="0" indent="0" justifyLastLine="0" shrinkToFit="0" readingOrder="0"/>
    </dxf>
    <dxf>
      <numFmt numFmtId="0" formatCode="General"/>
    </dxf>
    <dxf>
      <font>
        <b/>
        <strike val="0"/>
        <outline val="0"/>
        <shadow val="0"/>
        <u val="none"/>
        <vertAlign val="baseline"/>
        <sz val="11"/>
        <color rgb="FFFF0000"/>
        <name val="Calibri"/>
        <family val="2"/>
        <charset val="238"/>
        <scheme val="minor"/>
      </font>
      <fill>
        <patternFill patternType="solid">
          <fgColor indexed="64"/>
          <bgColor theme="0"/>
        </patternFill>
      </fill>
      <alignment horizontal="center" vertical="center" textRotation="0" wrapText="0" indent="0" justifyLastLine="0" shrinkToFit="0" readingOrder="0"/>
    </dxf>
    <dxf>
      <fill>
        <patternFill>
          <fgColor indexed="64"/>
          <bgColor theme="0"/>
        </patternFill>
      </fill>
    </dxf>
    <dxf>
      <numFmt numFmtId="0" formatCode="General"/>
    </dxf>
    <dxf>
      <fill>
        <patternFill>
          <fgColor indexed="64"/>
          <bgColor theme="0"/>
        </patternFill>
      </fill>
    </dxf>
    <dxf>
      <numFmt numFmtId="0" formatCode="General"/>
    </dxf>
    <dxf>
      <font>
        <strike val="0"/>
        <outline val="0"/>
        <shadow val="0"/>
        <u val="none"/>
        <vertAlign val="baseline"/>
        <sz val="11"/>
        <color rgb="FFFF0000"/>
        <name val="Calibri"/>
        <family val="2"/>
        <scheme val="minor"/>
      </font>
      <fill>
        <patternFill patternType="solid">
          <fgColor indexed="64"/>
          <bgColor theme="0"/>
        </patternFill>
      </fill>
      <alignment horizontal="right" vertical="bottom" textRotation="0" wrapText="0" indent="0" justifyLastLine="0" shrinkToFit="0" readingOrder="0"/>
    </dxf>
    <dxf>
      <numFmt numFmtId="0" formatCode="General"/>
    </dxf>
    <dxf>
      <fill>
        <patternFill>
          <fgColor indexed="64"/>
          <bgColor theme="0"/>
        </patternFill>
      </fill>
    </dxf>
    <dxf>
      <numFmt numFmtId="0" formatCode="General"/>
    </dxf>
    <dxf>
      <numFmt numFmtId="0" formatCode="General"/>
    </dxf>
    <dxf>
      <numFmt numFmtId="0" formatCode="General"/>
    </dxf>
    <dxf>
      <fill>
        <patternFill>
          <fgColor indexed="64"/>
          <bgColor theme="0"/>
        </patternFill>
      </fill>
    </dxf>
    <dxf>
      <numFmt numFmtId="0" formatCode="General"/>
    </dxf>
    <dxf>
      <font>
        <strike val="0"/>
        <outline val="0"/>
        <shadow val="0"/>
        <u val="none"/>
        <vertAlign val="baseline"/>
        <sz val="11"/>
        <color rgb="FFFF0000"/>
        <name val="Calibri"/>
        <family val="2"/>
        <scheme val="minor"/>
      </font>
      <fill>
        <patternFill>
          <fgColor indexed="64"/>
          <bgColor theme="0"/>
        </patternFill>
      </fill>
    </dxf>
    <dxf>
      <numFmt numFmtId="0" formatCode="General"/>
    </dxf>
    <dxf>
      <numFmt numFmtId="0" formatCode="General"/>
    </dxf>
    <dxf>
      <numFmt numFmtId="0" formatCode="General"/>
    </dxf>
    <dxf>
      <fill>
        <patternFill>
          <fgColor indexed="64"/>
          <bgColor theme="0"/>
        </patternFill>
      </fill>
    </dxf>
    <dxf>
      <numFmt numFmtId="0" formatCode="General"/>
    </dxf>
    <dxf>
      <numFmt numFmtId="0" formatCode="General"/>
    </dxf>
    <dxf>
      <fill>
        <patternFill>
          <fgColor indexed="64"/>
          <bgColor theme="0"/>
        </patternFill>
      </fill>
    </dxf>
    <dxf>
      <numFmt numFmtId="0" formatCode="General"/>
    </dxf>
    <dxf>
      <numFmt numFmtId="0" formatCode="General"/>
    </dxf>
    <dxf>
      <numFmt numFmtId="0" formatCode="General"/>
    </dxf>
    <dxf>
      <fill>
        <patternFill patternType="solid">
          <fgColor indexed="64"/>
          <bgColor theme="0"/>
        </patternFill>
      </fill>
    </dxf>
    <dxf>
      <numFmt numFmtId="0" formatCode="General"/>
    </dxf>
    <dxf>
      <numFmt numFmtId="0" formatCode="General"/>
    </dxf>
    <dxf>
      <font>
        <strike val="0"/>
        <outline val="0"/>
        <shadow val="0"/>
        <u val="none"/>
        <vertAlign val="baseline"/>
        <sz val="11"/>
        <color rgb="FFFF0000"/>
        <name val="Calibri"/>
        <family val="2"/>
        <scheme val="minor"/>
      </font>
      <fill>
        <patternFill>
          <fgColor indexed="64"/>
          <bgColor theme="0"/>
        </patternFill>
      </fill>
    </dxf>
    <dxf>
      <numFmt numFmtId="0" formatCode="General"/>
    </dxf>
    <dxf>
      <fill>
        <patternFill>
          <fgColor indexed="64"/>
          <bgColor theme="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rgb="FFFF0000"/>
        <name val="Calibri"/>
        <family val="2"/>
        <scheme val="minor"/>
      </font>
      <fill>
        <patternFill>
          <fgColor indexed="64"/>
          <bgColor theme="0"/>
        </patternFill>
      </fill>
    </dxf>
    <dxf>
      <numFmt numFmtId="0" formatCode="General"/>
    </dxf>
    <dxf>
      <fill>
        <patternFill>
          <fgColor indexed="64"/>
          <bgColor theme="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rgb="FFFF0000"/>
        <name val="Calibri"/>
        <family val="2"/>
        <scheme val="minor"/>
      </font>
      <fill>
        <patternFill>
          <fgColor indexed="64"/>
          <bgColor theme="0"/>
        </patternFill>
      </fill>
    </dxf>
    <dxf>
      <numFmt numFmtId="0" formatCode="General"/>
    </dxf>
    <dxf>
      <numFmt numFmtId="0" formatCode="General"/>
    </dxf>
    <dxf>
      <numFmt numFmtId="0" formatCode="General"/>
    </dxf>
    <dxf>
      <numFmt numFmtId="0" formatCode="General"/>
    </dxf>
    <dxf>
      <fill>
        <patternFill>
          <fgColor indexed="64"/>
          <bgColor theme="0"/>
        </patternFill>
      </fill>
    </dxf>
    <dxf>
      <numFmt numFmtId="0" formatCode="General"/>
    </dxf>
    <dxf>
      <numFmt numFmtId="0" formatCode="General"/>
    </dxf>
    <dxf>
      <numFmt numFmtId="0" formatCode="General"/>
    </dxf>
    <dxf>
      <fill>
        <patternFill>
          <fgColor indexed="64"/>
          <bgColor theme="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rgb="FFFF0000"/>
        <name val="Calibri"/>
        <family val="2"/>
        <scheme val="minor"/>
      </font>
      <fill>
        <patternFill patternType="solid">
          <fgColor indexed="64"/>
          <bgColor theme="0"/>
        </patternFill>
      </fill>
    </dxf>
    <dxf>
      <numFmt numFmtId="0" formatCode="General"/>
    </dxf>
    <dxf>
      <numFmt numFmtId="0" formatCode="General"/>
    </dxf>
    <dxf>
      <numFmt numFmtId="0" formatCode="General"/>
    </dxf>
    <dxf>
      <numFmt numFmtId="0" formatCode="General"/>
    </dxf>
    <dxf>
      <fill>
        <patternFill>
          <fgColor indexed="64"/>
          <bgColor theme="0"/>
        </patternFill>
      </fill>
    </dxf>
    <dxf>
      <numFmt numFmtId="0" formatCode="General"/>
    </dxf>
    <dxf>
      <numFmt numFmtId="0" formatCode="General"/>
    </dxf>
    <dxf>
      <numFmt numFmtId="0" formatCode="General"/>
    </dxf>
    <dxf>
      <fill>
        <patternFill patternType="solid">
          <fgColor indexed="64"/>
          <bgColor theme="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fgColor indexed="64"/>
          <bgColor theme="0"/>
        </patternFill>
      </fill>
    </dxf>
    <dxf>
      <numFmt numFmtId="0" formatCode="General"/>
    </dxf>
    <dxf>
      <numFmt numFmtId="0" formatCode="General"/>
    </dxf>
    <dxf>
      <numFmt numFmtId="0" formatCode="General"/>
    </dxf>
    <dxf>
      <numFmt numFmtId="0" formatCode="General"/>
    </dxf>
    <dxf>
      <numFmt numFmtId="0" formatCode="General"/>
    </dxf>
    <dxf>
      <fill>
        <patternFill>
          <fgColor indexed="64"/>
          <bgColor theme="0"/>
        </patternFill>
      </fill>
    </dxf>
    <dxf>
      <numFmt numFmtId="0" formatCode="General"/>
    </dxf>
    <dxf>
      <numFmt numFmtId="0" formatCode="General"/>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font>
        <strike val="0"/>
        <outline val="0"/>
        <shadow val="0"/>
        <u val="none"/>
        <vertAlign val="baseline"/>
        <sz val="11"/>
        <color rgb="FFFF0000"/>
        <name val="Calibri"/>
        <family val="2"/>
        <scheme val="minor"/>
      </font>
      <fill>
        <patternFill patternType="solid">
          <fgColor indexed="64"/>
          <bgColor theme="0"/>
        </patternFill>
      </fill>
      <alignment horizontal="righ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dxf>
    <dxf>
      <fill>
        <patternFill>
          <fgColor indexed="64"/>
          <bgColor theme="0"/>
        </patternFill>
      </fill>
    </dxf>
    <dxf>
      <fill>
        <patternFill>
          <fgColor indexed="64"/>
          <bgColor theme="0"/>
        </patternFill>
      </fill>
    </dxf>
    <dxf>
      <fill>
        <patternFill>
          <fgColor indexed="64"/>
          <bgColor theme="0"/>
        </patternFill>
      </fill>
    </dxf>
    <dxf>
      <numFmt numFmtId="0" formatCode="General"/>
    </dxf>
    <dxf>
      <numFmt numFmtId="0" formatCode="General"/>
    </dxf>
    <dxf>
      <numFmt numFmtId="0" formatCode="General"/>
    </dxf>
    <dxf>
      <numFmt numFmtId="0" formatCode="General"/>
    </dxf>
    <dxf>
      <numFmt numFmtId="0" formatCode="General"/>
    </dxf>
    <dxf>
      <numFmt numFmtId="164" formatCode="m/d/yy\ h:mm:ss"/>
      <alignment horizontal="left" vertical="center" textRotation="0" wrapText="0" indent="0" justifyLastLine="0" shrinkToFit="0" readingOrder="0"/>
    </dxf>
    <dxf>
      <numFmt numFmtId="164" formatCode="m/d/yy\ h:mm:ss"/>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l-PL" b="1" i="1" u="sng"/>
              <a:t>Hejduk et al. (2026) – DIEGETIC TEXT RECEPTION STUDY (UCL, 2025).</a:t>
            </a:r>
            <a:r>
              <a:rPr lang="pl-PL" b="1" i="1" u="sng" baseline="0"/>
              <a:t> </a:t>
            </a:r>
            <a:r>
              <a:rPr lang="pl-PL" b="1" i="1" u="sng"/>
              <a:t>IDEAS ELICITED BY</a:t>
            </a:r>
            <a:r>
              <a:rPr lang="pl-PL" b="1" i="1" u="sng" baseline="0"/>
              <a:t> EACH COMBINATION OF DIEGETIC TEXT TRANSLATION PREFERENCE </a:t>
            </a:r>
            <a:endParaRPr lang="en-GB" b="1" i="1" u="sng"/>
          </a:p>
        </c:rich>
      </c:tx>
      <c:layout>
        <c:manualLayout>
          <c:xMode val="edge"/>
          <c:yMode val="edge"/>
          <c:x val="0.29663254222748642"/>
          <c:y val="2.398903300104518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bar"/>
        <c:grouping val="stacked"/>
        <c:varyColors val="0"/>
        <c:ser>
          <c:idx val="0"/>
          <c:order val="0"/>
          <c:tx>
            <c:strRef>
              <c:f>'Column FV breakdown'!$B$1</c:f>
              <c:strCache>
                <c:ptCount val="1"/>
                <c:pt idx="0">
                  <c:v>comprehension</c:v>
                </c:pt>
              </c:strCache>
            </c:strRef>
          </c:tx>
          <c:spPr>
            <a:solidFill>
              <a:schemeClr val="accent1"/>
            </a:solidFill>
            <a:ln>
              <a:noFill/>
            </a:ln>
            <a:effectLst/>
          </c:spPr>
          <c:invertIfNegative val="0"/>
          <c:cat>
            <c:strRef>
              <c:f>'Column FV breakdown'!$A$2:$A$8</c:f>
              <c:strCache>
                <c:ptCount val="7"/>
                <c:pt idx="0">
                  <c:v>Leave in source version or Access via subtitling (toggleable)</c:v>
                </c:pt>
                <c:pt idx="1">
                  <c:v>Access via re-texturing or Access via subtitling (toggleable) or Leave in source version</c:v>
                </c:pt>
                <c:pt idx="2">
                  <c:v>Access via subtitling (toggleable) or Access via re-texturing</c:v>
                </c:pt>
                <c:pt idx="3">
                  <c:v>Access via subtitling (toggleable) or Leave in source version</c:v>
                </c:pt>
                <c:pt idx="4">
                  <c:v>Access via subtitling (toggleable)</c:v>
                </c:pt>
                <c:pt idx="5">
                  <c:v>Access via re-texturing</c:v>
                </c:pt>
                <c:pt idx="6">
                  <c:v>Leave in source version</c:v>
                </c:pt>
              </c:strCache>
            </c:strRef>
          </c:cat>
          <c:val>
            <c:numRef>
              <c:f>'Column FV breakdown'!$B$2:$B$8</c:f>
              <c:numCache>
                <c:formatCode>General</c:formatCode>
                <c:ptCount val="7"/>
                <c:pt idx="0">
                  <c:v>1</c:v>
                </c:pt>
                <c:pt idx="1">
                  <c:v>1</c:v>
                </c:pt>
                <c:pt idx="2">
                  <c:v>0</c:v>
                </c:pt>
                <c:pt idx="3">
                  <c:v>1</c:v>
                </c:pt>
                <c:pt idx="4">
                  <c:v>8</c:v>
                </c:pt>
                <c:pt idx="5">
                  <c:v>11</c:v>
                </c:pt>
                <c:pt idx="6">
                  <c:v>1</c:v>
                </c:pt>
              </c:numCache>
            </c:numRef>
          </c:val>
          <c:extLst>
            <c:ext xmlns:c16="http://schemas.microsoft.com/office/drawing/2014/chart" uri="{C3380CC4-5D6E-409C-BE32-E72D297353CC}">
              <c16:uniqueId val="{00000000-E9E5-4C4D-B120-CEB5A5B7567C}"/>
            </c:ext>
          </c:extLst>
        </c:ser>
        <c:ser>
          <c:idx val="1"/>
          <c:order val="1"/>
          <c:tx>
            <c:strRef>
              <c:f>'Column FV breakdown'!$C$1</c:f>
              <c:strCache>
                <c:ptCount val="1"/>
                <c:pt idx="0">
                  <c:v>immersion</c:v>
                </c:pt>
              </c:strCache>
            </c:strRef>
          </c:tx>
          <c:spPr>
            <a:solidFill>
              <a:schemeClr val="accent2"/>
            </a:solidFill>
            <a:ln>
              <a:noFill/>
            </a:ln>
            <a:effectLst/>
          </c:spPr>
          <c:invertIfNegative val="0"/>
          <c:cat>
            <c:strRef>
              <c:f>'Column FV breakdown'!$A$2:$A$8</c:f>
              <c:strCache>
                <c:ptCount val="7"/>
                <c:pt idx="0">
                  <c:v>Leave in source version or Access via subtitling (toggleable)</c:v>
                </c:pt>
                <c:pt idx="1">
                  <c:v>Access via re-texturing or Access via subtitling (toggleable) or Leave in source version</c:v>
                </c:pt>
                <c:pt idx="2">
                  <c:v>Access via subtitling (toggleable) or Access via re-texturing</c:v>
                </c:pt>
                <c:pt idx="3">
                  <c:v>Access via subtitling (toggleable) or Leave in source version</c:v>
                </c:pt>
                <c:pt idx="4">
                  <c:v>Access via subtitling (toggleable)</c:v>
                </c:pt>
                <c:pt idx="5">
                  <c:v>Access via re-texturing</c:v>
                </c:pt>
                <c:pt idx="6">
                  <c:v>Leave in source version</c:v>
                </c:pt>
              </c:strCache>
            </c:strRef>
          </c:cat>
          <c:val>
            <c:numRef>
              <c:f>'Column FV breakdown'!$C$2:$C$8</c:f>
              <c:numCache>
                <c:formatCode>General</c:formatCode>
                <c:ptCount val="7"/>
                <c:pt idx="0">
                  <c:v>0</c:v>
                </c:pt>
                <c:pt idx="1">
                  <c:v>0</c:v>
                </c:pt>
                <c:pt idx="2">
                  <c:v>1</c:v>
                </c:pt>
                <c:pt idx="3">
                  <c:v>0</c:v>
                </c:pt>
                <c:pt idx="4">
                  <c:v>2</c:v>
                </c:pt>
                <c:pt idx="5">
                  <c:v>4</c:v>
                </c:pt>
                <c:pt idx="6">
                  <c:v>2</c:v>
                </c:pt>
              </c:numCache>
            </c:numRef>
          </c:val>
          <c:extLst>
            <c:ext xmlns:c16="http://schemas.microsoft.com/office/drawing/2014/chart" uri="{C3380CC4-5D6E-409C-BE32-E72D297353CC}">
              <c16:uniqueId val="{00000001-E9E5-4C4D-B120-CEB5A5B7567C}"/>
            </c:ext>
          </c:extLst>
        </c:ser>
        <c:ser>
          <c:idx val="2"/>
          <c:order val="2"/>
          <c:tx>
            <c:strRef>
              <c:f>'Column FV breakdown'!$D$1</c:f>
              <c:strCache>
                <c:ptCount val="1"/>
                <c:pt idx="0">
                  <c:v>design</c:v>
                </c:pt>
              </c:strCache>
            </c:strRef>
          </c:tx>
          <c:spPr>
            <a:solidFill>
              <a:schemeClr val="accent3"/>
            </a:solidFill>
            <a:ln>
              <a:noFill/>
            </a:ln>
            <a:effectLst/>
          </c:spPr>
          <c:invertIfNegative val="0"/>
          <c:cat>
            <c:strRef>
              <c:f>'Column FV breakdown'!$A$2:$A$8</c:f>
              <c:strCache>
                <c:ptCount val="7"/>
                <c:pt idx="0">
                  <c:v>Leave in source version or Access via subtitling (toggleable)</c:v>
                </c:pt>
                <c:pt idx="1">
                  <c:v>Access via re-texturing or Access via subtitling (toggleable) or Leave in source version</c:v>
                </c:pt>
                <c:pt idx="2">
                  <c:v>Access via subtitling (toggleable) or Access via re-texturing</c:v>
                </c:pt>
                <c:pt idx="3">
                  <c:v>Access via subtitling (toggleable) or Leave in source version</c:v>
                </c:pt>
                <c:pt idx="4">
                  <c:v>Access via subtitling (toggleable)</c:v>
                </c:pt>
                <c:pt idx="5">
                  <c:v>Access via re-texturing</c:v>
                </c:pt>
                <c:pt idx="6">
                  <c:v>Leave in source version</c:v>
                </c:pt>
              </c:strCache>
            </c:strRef>
          </c:cat>
          <c:val>
            <c:numRef>
              <c:f>'Column FV breakdown'!$D$2:$D$8</c:f>
              <c:numCache>
                <c:formatCode>General</c:formatCode>
                <c:ptCount val="7"/>
                <c:pt idx="0">
                  <c:v>0</c:v>
                </c:pt>
                <c:pt idx="1">
                  <c:v>0</c:v>
                </c:pt>
                <c:pt idx="2">
                  <c:v>0</c:v>
                </c:pt>
                <c:pt idx="3">
                  <c:v>0</c:v>
                </c:pt>
                <c:pt idx="4">
                  <c:v>1</c:v>
                </c:pt>
                <c:pt idx="5">
                  <c:v>4</c:v>
                </c:pt>
                <c:pt idx="6">
                  <c:v>0</c:v>
                </c:pt>
              </c:numCache>
            </c:numRef>
          </c:val>
          <c:extLst>
            <c:ext xmlns:c16="http://schemas.microsoft.com/office/drawing/2014/chart" uri="{C3380CC4-5D6E-409C-BE32-E72D297353CC}">
              <c16:uniqueId val="{00000002-E9E5-4C4D-B120-CEB5A5B7567C}"/>
            </c:ext>
          </c:extLst>
        </c:ser>
        <c:ser>
          <c:idx val="3"/>
          <c:order val="3"/>
          <c:tx>
            <c:strRef>
              <c:f>'Column FV breakdown'!$E$1</c:f>
              <c:strCache>
                <c:ptCount val="1"/>
                <c:pt idx="0">
                  <c:v>applicability</c:v>
                </c:pt>
              </c:strCache>
            </c:strRef>
          </c:tx>
          <c:spPr>
            <a:solidFill>
              <a:schemeClr val="accent4"/>
            </a:solidFill>
            <a:ln>
              <a:noFill/>
            </a:ln>
            <a:effectLst/>
          </c:spPr>
          <c:invertIfNegative val="0"/>
          <c:cat>
            <c:strRef>
              <c:f>'Column FV breakdown'!$A$2:$A$8</c:f>
              <c:strCache>
                <c:ptCount val="7"/>
                <c:pt idx="0">
                  <c:v>Leave in source version or Access via subtitling (toggleable)</c:v>
                </c:pt>
                <c:pt idx="1">
                  <c:v>Access via re-texturing or Access via subtitling (toggleable) or Leave in source version</c:v>
                </c:pt>
                <c:pt idx="2">
                  <c:v>Access via subtitling (toggleable) or Access via re-texturing</c:v>
                </c:pt>
                <c:pt idx="3">
                  <c:v>Access via subtitling (toggleable) or Leave in source version</c:v>
                </c:pt>
                <c:pt idx="4">
                  <c:v>Access via subtitling (toggleable)</c:v>
                </c:pt>
                <c:pt idx="5">
                  <c:v>Access via re-texturing</c:v>
                </c:pt>
                <c:pt idx="6">
                  <c:v>Leave in source version</c:v>
                </c:pt>
              </c:strCache>
            </c:strRef>
          </c:cat>
          <c:val>
            <c:numRef>
              <c:f>'Column FV breakdown'!$E$2:$E$8</c:f>
              <c:numCache>
                <c:formatCode>General</c:formatCode>
                <c:ptCount val="7"/>
                <c:pt idx="0">
                  <c:v>0</c:v>
                </c:pt>
                <c:pt idx="1">
                  <c:v>0</c:v>
                </c:pt>
                <c:pt idx="2">
                  <c:v>0</c:v>
                </c:pt>
                <c:pt idx="3">
                  <c:v>0</c:v>
                </c:pt>
                <c:pt idx="4">
                  <c:v>1</c:v>
                </c:pt>
                <c:pt idx="5">
                  <c:v>1</c:v>
                </c:pt>
                <c:pt idx="6">
                  <c:v>0</c:v>
                </c:pt>
              </c:numCache>
            </c:numRef>
          </c:val>
          <c:extLst>
            <c:ext xmlns:c16="http://schemas.microsoft.com/office/drawing/2014/chart" uri="{C3380CC4-5D6E-409C-BE32-E72D297353CC}">
              <c16:uniqueId val="{00000003-E9E5-4C4D-B120-CEB5A5B7567C}"/>
            </c:ext>
          </c:extLst>
        </c:ser>
        <c:ser>
          <c:idx val="4"/>
          <c:order val="4"/>
          <c:tx>
            <c:strRef>
              <c:f>'Column FV breakdown'!$F$1</c:f>
              <c:strCache>
                <c:ptCount val="1"/>
                <c:pt idx="0">
                  <c:v>toggleability</c:v>
                </c:pt>
              </c:strCache>
            </c:strRef>
          </c:tx>
          <c:spPr>
            <a:solidFill>
              <a:schemeClr val="accent5"/>
            </a:solidFill>
            <a:ln>
              <a:noFill/>
            </a:ln>
            <a:effectLst/>
          </c:spPr>
          <c:invertIfNegative val="0"/>
          <c:cat>
            <c:strRef>
              <c:f>'Column FV breakdown'!$A$2:$A$8</c:f>
              <c:strCache>
                <c:ptCount val="7"/>
                <c:pt idx="0">
                  <c:v>Leave in source version or Access via subtitling (toggleable)</c:v>
                </c:pt>
                <c:pt idx="1">
                  <c:v>Access via re-texturing or Access via subtitling (toggleable) or Leave in source version</c:v>
                </c:pt>
                <c:pt idx="2">
                  <c:v>Access via subtitling (toggleable) or Access via re-texturing</c:v>
                </c:pt>
                <c:pt idx="3">
                  <c:v>Access via subtitling (toggleable) or Leave in source version</c:v>
                </c:pt>
                <c:pt idx="4">
                  <c:v>Access via subtitling (toggleable)</c:v>
                </c:pt>
                <c:pt idx="5">
                  <c:v>Access via re-texturing</c:v>
                </c:pt>
                <c:pt idx="6">
                  <c:v>Leave in source version</c:v>
                </c:pt>
              </c:strCache>
            </c:strRef>
          </c:cat>
          <c:val>
            <c:numRef>
              <c:f>'Column FV breakdown'!$F$2:$F$8</c:f>
              <c:numCache>
                <c:formatCode>General</c:formatCode>
                <c:ptCount val="7"/>
                <c:pt idx="0">
                  <c:v>0</c:v>
                </c:pt>
                <c:pt idx="1">
                  <c:v>0</c:v>
                </c:pt>
                <c:pt idx="2">
                  <c:v>0</c:v>
                </c:pt>
                <c:pt idx="3">
                  <c:v>0</c:v>
                </c:pt>
                <c:pt idx="4">
                  <c:v>2</c:v>
                </c:pt>
                <c:pt idx="5">
                  <c:v>1</c:v>
                </c:pt>
                <c:pt idx="6">
                  <c:v>0</c:v>
                </c:pt>
              </c:numCache>
            </c:numRef>
          </c:val>
          <c:extLst>
            <c:ext xmlns:c16="http://schemas.microsoft.com/office/drawing/2014/chart" uri="{C3380CC4-5D6E-409C-BE32-E72D297353CC}">
              <c16:uniqueId val="{00000004-E9E5-4C4D-B120-CEB5A5B7567C}"/>
            </c:ext>
          </c:extLst>
        </c:ser>
        <c:ser>
          <c:idx val="5"/>
          <c:order val="5"/>
          <c:tx>
            <c:strRef>
              <c:f>'Column FV breakdown'!$G$1</c:f>
              <c:strCache>
                <c:ptCount val="1"/>
                <c:pt idx="0">
                  <c:v>gameplay</c:v>
                </c:pt>
              </c:strCache>
            </c:strRef>
          </c:tx>
          <c:spPr>
            <a:solidFill>
              <a:schemeClr val="accent6"/>
            </a:solidFill>
            <a:ln>
              <a:noFill/>
            </a:ln>
            <a:effectLst/>
          </c:spPr>
          <c:invertIfNegative val="0"/>
          <c:cat>
            <c:strRef>
              <c:f>'Column FV breakdown'!$A$2:$A$8</c:f>
              <c:strCache>
                <c:ptCount val="7"/>
                <c:pt idx="0">
                  <c:v>Leave in source version or Access via subtitling (toggleable)</c:v>
                </c:pt>
                <c:pt idx="1">
                  <c:v>Access via re-texturing or Access via subtitling (toggleable) or Leave in source version</c:v>
                </c:pt>
                <c:pt idx="2">
                  <c:v>Access via subtitling (toggleable) or Access via re-texturing</c:v>
                </c:pt>
                <c:pt idx="3">
                  <c:v>Access via subtitling (toggleable) or Leave in source version</c:v>
                </c:pt>
                <c:pt idx="4">
                  <c:v>Access via subtitling (toggleable)</c:v>
                </c:pt>
                <c:pt idx="5">
                  <c:v>Access via re-texturing</c:v>
                </c:pt>
                <c:pt idx="6">
                  <c:v>Leave in source version</c:v>
                </c:pt>
              </c:strCache>
            </c:strRef>
          </c:cat>
          <c:val>
            <c:numRef>
              <c:f>'Column FV breakdown'!$G$2:$G$8</c:f>
              <c:numCache>
                <c:formatCode>General</c:formatCode>
                <c:ptCount val="7"/>
                <c:pt idx="0">
                  <c:v>0</c:v>
                </c:pt>
                <c:pt idx="1">
                  <c:v>0</c:v>
                </c:pt>
                <c:pt idx="2">
                  <c:v>0</c:v>
                </c:pt>
                <c:pt idx="3">
                  <c:v>0</c:v>
                </c:pt>
                <c:pt idx="4">
                  <c:v>0</c:v>
                </c:pt>
                <c:pt idx="5">
                  <c:v>1</c:v>
                </c:pt>
                <c:pt idx="6">
                  <c:v>0</c:v>
                </c:pt>
              </c:numCache>
            </c:numRef>
          </c:val>
          <c:extLst>
            <c:ext xmlns:c16="http://schemas.microsoft.com/office/drawing/2014/chart" uri="{C3380CC4-5D6E-409C-BE32-E72D297353CC}">
              <c16:uniqueId val="{00000005-E9E5-4C4D-B120-CEB5A5B7567C}"/>
            </c:ext>
          </c:extLst>
        </c:ser>
        <c:ser>
          <c:idx val="6"/>
          <c:order val="6"/>
          <c:tx>
            <c:strRef>
              <c:f>'Column FV breakdown'!$H$1</c:f>
              <c:strCache>
                <c:ptCount val="1"/>
                <c:pt idx="0">
                  <c:v>authorial intent</c:v>
                </c:pt>
              </c:strCache>
            </c:strRef>
          </c:tx>
          <c:spPr>
            <a:solidFill>
              <a:schemeClr val="accent1">
                <a:lumMod val="60000"/>
              </a:schemeClr>
            </a:solidFill>
            <a:ln>
              <a:noFill/>
            </a:ln>
            <a:effectLst/>
          </c:spPr>
          <c:invertIfNegative val="0"/>
          <c:cat>
            <c:strRef>
              <c:f>'Column FV breakdown'!$A$2:$A$8</c:f>
              <c:strCache>
                <c:ptCount val="7"/>
                <c:pt idx="0">
                  <c:v>Leave in source version or Access via subtitling (toggleable)</c:v>
                </c:pt>
                <c:pt idx="1">
                  <c:v>Access via re-texturing or Access via subtitling (toggleable) or Leave in source version</c:v>
                </c:pt>
                <c:pt idx="2">
                  <c:v>Access via subtitling (toggleable) or Access via re-texturing</c:v>
                </c:pt>
                <c:pt idx="3">
                  <c:v>Access via subtitling (toggleable) or Leave in source version</c:v>
                </c:pt>
                <c:pt idx="4">
                  <c:v>Access via subtitling (toggleable)</c:v>
                </c:pt>
                <c:pt idx="5">
                  <c:v>Access via re-texturing</c:v>
                </c:pt>
                <c:pt idx="6">
                  <c:v>Leave in source version</c:v>
                </c:pt>
              </c:strCache>
            </c:strRef>
          </c:cat>
          <c:val>
            <c:numRef>
              <c:f>'Column FV breakdown'!$H$2:$H$8</c:f>
              <c:numCache>
                <c:formatCode>General</c:formatCode>
                <c:ptCount val="7"/>
                <c:pt idx="0">
                  <c:v>0</c:v>
                </c:pt>
                <c:pt idx="1">
                  <c:v>0</c:v>
                </c:pt>
                <c:pt idx="2">
                  <c:v>1</c:v>
                </c:pt>
                <c:pt idx="3">
                  <c:v>0</c:v>
                </c:pt>
                <c:pt idx="4">
                  <c:v>5</c:v>
                </c:pt>
                <c:pt idx="5">
                  <c:v>0</c:v>
                </c:pt>
                <c:pt idx="6">
                  <c:v>0</c:v>
                </c:pt>
              </c:numCache>
            </c:numRef>
          </c:val>
          <c:extLst>
            <c:ext xmlns:c16="http://schemas.microsoft.com/office/drawing/2014/chart" uri="{C3380CC4-5D6E-409C-BE32-E72D297353CC}">
              <c16:uniqueId val="{00000006-E9E5-4C4D-B120-CEB5A5B7567C}"/>
            </c:ext>
          </c:extLst>
        </c:ser>
        <c:ser>
          <c:idx val="7"/>
          <c:order val="7"/>
          <c:tx>
            <c:strRef>
              <c:f>'Column FV breakdown'!$I$1</c:f>
              <c:strCache>
                <c:ptCount val="1"/>
                <c:pt idx="0">
                  <c:v>skopos-dependent</c:v>
                </c:pt>
              </c:strCache>
            </c:strRef>
          </c:tx>
          <c:spPr>
            <a:solidFill>
              <a:schemeClr val="accent2">
                <a:lumMod val="60000"/>
              </a:schemeClr>
            </a:solidFill>
            <a:ln>
              <a:noFill/>
            </a:ln>
            <a:effectLst/>
          </c:spPr>
          <c:invertIfNegative val="0"/>
          <c:cat>
            <c:strRef>
              <c:f>'Column FV breakdown'!$A$2:$A$8</c:f>
              <c:strCache>
                <c:ptCount val="7"/>
                <c:pt idx="0">
                  <c:v>Leave in source version or Access via subtitling (toggleable)</c:v>
                </c:pt>
                <c:pt idx="1">
                  <c:v>Access via re-texturing or Access via subtitling (toggleable) or Leave in source version</c:v>
                </c:pt>
                <c:pt idx="2">
                  <c:v>Access via subtitling (toggleable) or Access via re-texturing</c:v>
                </c:pt>
                <c:pt idx="3">
                  <c:v>Access via subtitling (toggleable) or Leave in source version</c:v>
                </c:pt>
                <c:pt idx="4">
                  <c:v>Access via subtitling (toggleable)</c:v>
                </c:pt>
                <c:pt idx="5">
                  <c:v>Access via re-texturing</c:v>
                </c:pt>
                <c:pt idx="6">
                  <c:v>Leave in source version</c:v>
                </c:pt>
              </c:strCache>
            </c:strRef>
          </c:cat>
          <c:val>
            <c:numRef>
              <c:f>'Column FV breakdown'!$I$2:$I$8</c:f>
              <c:numCache>
                <c:formatCode>General</c:formatCode>
                <c:ptCount val="7"/>
                <c:pt idx="0">
                  <c:v>0</c:v>
                </c:pt>
                <c:pt idx="1">
                  <c:v>1</c:v>
                </c:pt>
                <c:pt idx="2">
                  <c:v>1</c:v>
                </c:pt>
                <c:pt idx="3">
                  <c:v>0</c:v>
                </c:pt>
                <c:pt idx="4">
                  <c:v>0</c:v>
                </c:pt>
                <c:pt idx="5">
                  <c:v>0</c:v>
                </c:pt>
                <c:pt idx="6">
                  <c:v>0</c:v>
                </c:pt>
              </c:numCache>
            </c:numRef>
          </c:val>
          <c:extLst>
            <c:ext xmlns:c16="http://schemas.microsoft.com/office/drawing/2014/chart" uri="{C3380CC4-5D6E-409C-BE32-E72D297353CC}">
              <c16:uniqueId val="{00000007-E9E5-4C4D-B120-CEB5A5B7567C}"/>
            </c:ext>
          </c:extLst>
        </c:ser>
        <c:ser>
          <c:idx val="8"/>
          <c:order val="8"/>
          <c:tx>
            <c:strRef>
              <c:f>'Column FV breakdown'!$J$1</c:f>
              <c:strCache>
                <c:ptCount val="1"/>
                <c:pt idx="0">
                  <c:v>lore</c:v>
                </c:pt>
              </c:strCache>
            </c:strRef>
          </c:tx>
          <c:spPr>
            <a:solidFill>
              <a:schemeClr val="accent3">
                <a:lumMod val="60000"/>
              </a:schemeClr>
            </a:solidFill>
            <a:ln>
              <a:noFill/>
            </a:ln>
            <a:effectLst/>
          </c:spPr>
          <c:invertIfNegative val="0"/>
          <c:cat>
            <c:strRef>
              <c:f>'Column FV breakdown'!$A$2:$A$8</c:f>
              <c:strCache>
                <c:ptCount val="7"/>
                <c:pt idx="0">
                  <c:v>Leave in source version or Access via subtitling (toggleable)</c:v>
                </c:pt>
                <c:pt idx="1">
                  <c:v>Access via re-texturing or Access via subtitling (toggleable) or Leave in source version</c:v>
                </c:pt>
                <c:pt idx="2">
                  <c:v>Access via subtitling (toggleable) or Access via re-texturing</c:v>
                </c:pt>
                <c:pt idx="3">
                  <c:v>Access via subtitling (toggleable) or Leave in source version</c:v>
                </c:pt>
                <c:pt idx="4">
                  <c:v>Access via subtitling (toggleable)</c:v>
                </c:pt>
                <c:pt idx="5">
                  <c:v>Access via re-texturing</c:v>
                </c:pt>
                <c:pt idx="6">
                  <c:v>Leave in source version</c:v>
                </c:pt>
              </c:strCache>
            </c:strRef>
          </c:cat>
          <c:val>
            <c:numRef>
              <c:f>'Column FV breakdown'!$J$2:$J$8</c:f>
              <c:numCache>
                <c:formatCode>General</c:formatCode>
                <c:ptCount val="7"/>
                <c:pt idx="0">
                  <c:v>0</c:v>
                </c:pt>
                <c:pt idx="1">
                  <c:v>0</c:v>
                </c:pt>
                <c:pt idx="2">
                  <c:v>0</c:v>
                </c:pt>
                <c:pt idx="3">
                  <c:v>0</c:v>
                </c:pt>
                <c:pt idx="4">
                  <c:v>3</c:v>
                </c:pt>
                <c:pt idx="5">
                  <c:v>0</c:v>
                </c:pt>
                <c:pt idx="6">
                  <c:v>0</c:v>
                </c:pt>
              </c:numCache>
            </c:numRef>
          </c:val>
          <c:extLst>
            <c:ext xmlns:c16="http://schemas.microsoft.com/office/drawing/2014/chart" uri="{C3380CC4-5D6E-409C-BE32-E72D297353CC}">
              <c16:uniqueId val="{00000008-E9E5-4C4D-B120-CEB5A5B7567C}"/>
            </c:ext>
          </c:extLst>
        </c:ser>
        <c:dLbls>
          <c:showLegendKey val="0"/>
          <c:showVal val="0"/>
          <c:showCatName val="0"/>
          <c:showSerName val="0"/>
          <c:showPercent val="0"/>
          <c:showBubbleSize val="0"/>
        </c:dLbls>
        <c:gapWidth val="150"/>
        <c:overlap val="100"/>
        <c:axId val="1649241807"/>
        <c:axId val="250834687"/>
      </c:barChart>
      <c:catAx>
        <c:axId val="164924180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250834687"/>
        <c:crosses val="autoZero"/>
        <c:auto val="1"/>
        <c:lblAlgn val="ctr"/>
        <c:lblOffset val="100"/>
        <c:noMultiLvlLbl val="0"/>
      </c:catAx>
      <c:valAx>
        <c:axId val="25083468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16492418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177</xdr:col>
      <xdr:colOff>0</xdr:colOff>
      <xdr:row>52</xdr:row>
      <xdr:rowOff>0</xdr:rowOff>
    </xdr:from>
    <xdr:to>
      <xdr:col>177</xdr:col>
      <xdr:colOff>16427914</xdr:colOff>
      <xdr:row>76</xdr:row>
      <xdr:rowOff>121920</xdr:rowOff>
    </xdr:to>
    <xdr:graphicFrame macro="">
      <xdr:nvGraphicFramePr>
        <xdr:cNvPr id="2" name="Chart 1">
          <a:extLst>
            <a:ext uri="{FF2B5EF4-FFF2-40B4-BE49-F238E27FC236}">
              <a16:creationId xmlns:a16="http://schemas.microsoft.com/office/drawing/2014/main" id="{4B8EEEAA-AFA5-4E17-B191-93A7E5F16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2">
  <rv s="0">
    <v>0</v>
    <v>5</v>
  </rv>
  <rv s="0">
    <v>1</v>
    <v>5</v>
  </rv>
  <rv s="0">
    <v>2</v>
    <v>5</v>
  </rv>
  <rv s="0">
    <v>3</v>
    <v>5</v>
  </rv>
  <rv s="0">
    <v>4</v>
    <v>5</v>
  </rv>
  <rv s="0">
    <v>5</v>
    <v>5</v>
  </rv>
  <rv s="0">
    <v>6</v>
    <v>5</v>
  </rv>
  <rv s="0">
    <v>7</v>
    <v>5</v>
  </rv>
  <rv s="0">
    <v>8</v>
    <v>5</v>
  </rv>
  <rv s="0">
    <v>9</v>
    <v>5</v>
  </rv>
  <rv s="0">
    <v>10</v>
    <v>5</v>
  </rv>
  <rv s="1">
    <v>11</v>
    <v>5</v>
    <v>NAWA</v>
  </rv>
</rvData>
</file>

<file path=xl/richData/rdrichvaluestructure.xml><?xml version="1.0" encoding="utf-8"?>
<rvStructures xmlns="http://schemas.microsoft.com/office/spreadsheetml/2017/richdata" count="2">
  <s t="_localImage">
    <k n="_rvRel:LocalImageIdentifier" t="i"/>
    <k n="CalcOrigin"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GG32" totalsRowShown="0">
  <autoFilter ref="B1:GG32" xr:uid="{00000000-0009-0000-0100-000001000000}"/>
  <tableColumns count="188">
    <tableColumn id="2" xr3:uid="{00000000-0010-0000-0000-000002000000}" name="Start time" dataDxfId="187"/>
    <tableColumn id="3" xr3:uid="{00000000-0010-0000-0000-000003000000}" name="Completion time" dataDxfId="186"/>
    <tableColumn id="6" xr3:uid="{00000000-0010-0000-0000-000006000000}" name="Sample code of the video game version you're playing (sample_laptop_date_hour)" dataDxfId="185"/>
    <tableColumn id="8" xr3:uid="{00000000-0010-0000-0000-000008000000}" name="Please select to confirm:" dataDxfId="184"/>
    <tableColumn id="9" xr3:uid="{00000000-0010-0000-0000-000009000000}" name="All participants should put their phones to &quot;silent mode&quot; so that they don't distract us during the experiment" dataDxfId="183"/>
    <tableColumn id="10" xr3:uid="{00000000-0010-0000-0000-00000A000000}" name="If you're left-handed, is the mouse we've given you okay?" dataDxfId="182"/>
    <tableColumn id="11" xr3:uid="{00000000-0010-0000-0000-00000B000000}" name="Health and wellbeing – how are you feeling now?_x000a_(e.g. headache, sore throat, stuffy nose, dry mouth, I'd like some water, I'm tired, feeling bad, moody)" dataDxfId="181"/>
    <tableColumn id="158" xr3:uid="{6E479685-8A62-4F87-B465-C04EADE2F4F8}" name="Column10" dataDxfId="180"/>
    <tableColumn id="157" xr3:uid="{A3058FA8-2427-45D3-B552-838052E9AB7B}" name="Column9" dataDxfId="179"/>
    <tableColumn id="156" xr3:uid="{DC6D84FA-684C-4388-AB26-7F9296C1BB3E}" name="Column8" dataDxfId="178"/>
    <tableColumn id="12" xr3:uid="{00000000-0010-0000-0000-00000C000000}" name="What games have you played recently? _x000a_" dataDxfId="177"/>
    <tableColumn id="13" xr3:uid="{00000000-0010-0000-0000-00000D000000}" name="What languages can you speak?_x000a_If you know many languages notably well, list them below like so: _x000a__x000a_       1- [YOUR NATIVE TONGUE] …     _x000a_       2-.…      _x000a_       3-…     _x000a_       4-…     _x000a_       5-…" dataDxfId="176"/>
    <tableColumn id="1" xr3:uid="{E9D6C13E-A756-4625-8398-32528EFE1B2D}" name="English as second language = TRUE" dataDxfId="175"/>
    <tableColumn id="14" xr3:uid="{00000000-0010-0000-0000-00000E000000}" name="Self-evaluate your competence in the 2nd language mentioned above: " dataDxfId="174"/>
    <tableColumn id="15" xr3:uid="{00000000-0010-0000-0000-00000F000000}" name="Self-evaluate your competence in the 3rd language mentioned above: " dataDxfId="173"/>
    <tableColumn id="16" xr3:uid="{00000000-0010-0000-0000-000010000000}" name="Self-evaluate your competence in the 4th language mentioned above: " dataDxfId="172"/>
    <tableColumn id="17" xr3:uid="{00000000-0010-0000-0000-000011000000}" name="Your age is: " dataDxfId="171"/>
    <tableColumn id="18" xr3:uid="{00000000-0010-0000-0000-000012000000}" name="You identify as:" dataDxfId="170"/>
    <tableColumn id="5" xr3:uid="{E96C09E0-242B-43DD-BD0A-2D933EE0DFCE}" name="Bucketed nationality/cultural background" dataDxfId="169"/>
    <tableColumn id="19" xr3:uid="{00000000-0010-0000-0000-000013000000}" name="Your nationality or cultural background:" dataDxfId="168"/>
    <tableColumn id="20" xr3:uid="{00000000-0010-0000-0000-000014000000}" name="Mark the option that describes your education best:" dataDxfId="167"/>
    <tableColumn id="21" xr3:uid="{00000000-0010-0000-0000-000015000000}" name="Which game genres do you pick most frequently? Mark options that describe you best: " dataDxfId="166"/>
    <tableColumn id="22" xr3:uid="{00000000-0010-0000-0000-000016000000}" name="Are you a professional working with or someone especially interested in…" dataDxfId="165"/>
    <tableColumn id="23" xr3:uid="{00000000-0010-0000-0000-000017000000}" name="Do you have any relevant needs that may distinguish you among  other respondents, such as any of the following?" dataDxfId="164"/>
    <tableColumn id="141" xr3:uid="{2219C278-3002-49F5-9084-2B606140AC6D}" name="TEN ITEM PERSONALITY INVENTORY -&gt;       " dataDxfId="163"/>
    <tableColumn id="24" xr3:uid="{00000000-0010-0000-0000-000018000000}" name="Extraverted/liking the company of others; active and optimistic" dataDxfId="162"/>
    <tableColumn id="25" xr3:uid="{00000000-0010-0000-0000-000019000000}" name="Critical, quarrelsome." dataDxfId="161"/>
    <tableColumn id="26" xr3:uid="{00000000-0010-0000-0000-00001A000000}" name="Dependable, self-disciplined." dataDxfId="160"/>
    <tableColumn id="27" xr3:uid="{00000000-0010-0000-0000-00001B000000}" name="Anxious, easily upset/afflicted." dataDxfId="159"/>
    <tableColumn id="28" xr3:uid="{00000000-0010-0000-0000-00001C000000}" name="Open to new experiences, complexly viewing the world." dataDxfId="158"/>
    <tableColumn id="29" xr3:uid="{00000000-0010-0000-0000-00001D000000}" name="Introverted, reserved and quiet." dataDxfId="157"/>
    <tableColumn id="30" xr3:uid="{00000000-0010-0000-0000-00001E000000}" name="Sympathetic, warm." dataDxfId="156"/>
    <tableColumn id="31" xr3:uid="{00000000-0010-0000-0000-00001F000000}" name="Disorganized, careless." dataDxfId="155"/>
    <tableColumn id="32" xr3:uid="{00000000-0010-0000-0000-000020000000}" name="Calm/unbothered, emotionally stable." dataDxfId="154"/>
    <tableColumn id="33" xr3:uid="{00000000-0010-0000-0000-000021000000}" name="Sticking to conventional ways, taking things directly. _x000a_" dataDxfId="153"/>
    <tableColumn id="145" xr3:uid="{98CE7415-7D23-4D1E-9666-76A3AA2C8E24}" name="Column2" dataDxfId="152"/>
    <tableColumn id="34" xr3:uid="{00000000-0010-0000-0000-000022000000}" name="_x000a__x000a__x000a__x000a_If you need that, we may take a break now._x000a_Evaluate whether you now feel tired or not:_x000a_" dataDxfId="151"/>
    <tableColumn id="35" xr3:uid="{00000000-0010-0000-0000-000023000000}" name="HOW TO PLAY THE GAME –  INSTRUCTIONS &amp; TIPS_x000a__x000a_Please take a minute to carefully study these 4 slides: https://uniwersytetlodzki-my.sharepoint.com/:b:/g/personal/krzysztof_hejduk_filologia_uni_lodz_..." dataDxfId="150"/>
    <tableColumn id="36" xr3:uid="{00000000-0010-0000-0000-000024000000}" name="_x000a_Please tick these options to confirm you understand: " dataDxfId="149"/>
    <tableColumn id="142" xr3:uid="{A175E355-7734-49CE-865E-980F6597F97E}" name="TASK HERE; POST-TASK -&gt;" dataDxfId="148"/>
    <tableColumn id="37" xr3:uid="{00000000-0010-0000-0000-000025000000}" name="Once you played the game, you can view the next questions." dataDxfId="147"/>
    <tableColumn id="38" xr3:uid="{00000000-0010-0000-0000-000026000000}" name="Briefly describe: how are you feeling after playing this game? _x000a_" dataDxfId="146"/>
    <tableColumn id="39" xr3:uid="{00000000-0010-0000-0000-000027000000}" name="Evaluate whether you agree with the statement: this game's got a lot of jokes._x000a_" dataDxfId="145"/>
    <tableColumn id="40" xr3:uid="{00000000-0010-0000-0000-000028000000}" name="Evaluate whether you agree with the statement: this game was very funny." dataDxfId="144"/>
    <tableColumn id="143" xr3:uid="{025096C8-B990-410C-B1A9-1BCBD6E5681E}" name="Adaptation of Positive and Negative Affect Schedule (PANAS-SF) -&gt;" dataDxfId="143"/>
    <tableColumn id="41" xr3:uid="{00000000-0010-0000-0000-000029000000}" name="tired" dataDxfId="142"/>
    <tableColumn id="42" xr3:uid="{00000000-0010-0000-0000-00002A000000}" name="irritable" dataDxfId="141"/>
    <tableColumn id="43" xr3:uid="{00000000-0010-0000-0000-00002B000000}" name="excited" dataDxfId="140"/>
    <tableColumn id="44" xr3:uid="{00000000-0010-0000-0000-00002C000000}" name="enthusiastic" dataDxfId="139"/>
    <tableColumn id="45" xr3:uid="{00000000-0010-0000-0000-00002D000000}" name="interested" dataDxfId="138"/>
    <tableColumn id="46" xr3:uid="{00000000-0010-0000-0000-00002E000000}" name="dissatisfied with myself_x000a_" dataDxfId="137"/>
    <tableColumn id="47" xr3:uid="{00000000-0010-0000-0000-00002F000000}" name="cracked up laughing_x000a_" dataDxfId="136"/>
    <tableColumn id="144" xr3:uid="{DD508E2A-9667-4366-957B-B8FF159A8A5C}" name="Column1" dataDxfId="135"/>
    <tableColumn id="48" xr3:uid="{00000000-0010-0000-0000-000030000000}" name="_x000a__x000a_Evaluate whether you agree with the statement:_x000a_I'm keen on playing this game some more._x000a_" dataDxfId="134"/>
    <tableColumn id="49" xr3:uid="{00000000-0010-0000-0000-000031000000}" name="_x000a__x000a_Evaluate whether you agree with the statement:_x000a_I'm keen on playing this game some more – but not now, maybe another time." dataDxfId="133"/>
    <tableColumn id="50" xr3:uid="{00000000-0010-0000-0000-000032000000}" name="_x000a__x000a_Was this game familiar or completely unknown to you? _x000a_" dataDxfId="132"/>
    <tableColumn id="146" xr3:uid="{9F6C8038-8394-4703-B184-EBBE1F212FBB}" name="Adaptation of NASA TLX from Szarkowska et al. (2024, p. 9 - DOI.org/qpr3) -&gt;" dataDxfId="131"/>
    <tableColumn id="51" xr3:uid="{00000000-0010-0000-0000-000033000000}" name="_x000a_Was it difficult for you to read texts and writings in this game? _x000a_" dataDxfId="130"/>
    <tableColumn id="52" xr3:uid="{00000000-0010-0000-0000-000034000000}" name="_x000a__x000a_Did you have to put a lot of effort into reading texts and writings in this game? " dataDxfId="129"/>
    <tableColumn id="53" xr3:uid="{00000000-0010-0000-0000-000035000000}" name="_x000a__x000a_Did you feel annoyed when reading texts and writings in this game? _x000a_" dataDxfId="128"/>
    <tableColumn id="54" xr3:uid="{00000000-0010-0000-0000-000036000000}" name="_x000a__x000a_Has the language in the game made playing it difficult in any way? _x000a_" dataDxfId="127"/>
    <tableColumn id="147" xr3:uid="{04C1E219-9D74-4390-8055-2F6B84EA1DF2}" name="GAME USER EXPERIENCE SATISFACTION SCALE (GUESS-18) (not shuffled) -&gt;" dataDxfId="126"/>
    <tableColumn id="55" xr3:uid="{00000000-0010-0000-0000-000037000000}" name="I found the controls of the game to be straightforward." dataDxfId="125"/>
    <tableColumn id="56" xr3:uid="{00000000-0010-0000-0000-000038000000}" name="I found the game's interface to be easy to navigate." dataDxfId="124"/>
    <tableColumn id="57" xr3:uid="{00000000-0010-0000-0000-000039000000}" name="I was captivated by the game's story from the beginning." dataDxfId="123"/>
    <tableColumn id="58" xr3:uid="{00000000-0010-0000-0000-00003A000000}" name="I enjoyed the fantasy or story provided by the game." dataDxfId="122"/>
    <tableColumn id="59" xr3:uid="{00000000-0010-0000-0000-00003B000000}" name="I felt detached from the outside world while playing the game." dataDxfId="121"/>
    <tableColumn id="60" xr3:uid="{00000000-0010-0000-0000-00003C000000}" name="I didn't care to check events that were happening in the real world during the game." dataDxfId="120"/>
    <tableColumn id="61" xr3:uid="{00000000-0010-0000-0000-00003D000000}" name="I thought the game was fun." dataDxfId="119"/>
    <tableColumn id="62" xr3:uid="{00000000-0010-0000-0000-00003E000000}" name="I felt bored while playing the game" dataDxfId="118"/>
    <tableColumn id="63" xr3:uid="{00000000-0010-0000-0000-00003F000000}" name="I felt the game allowed me to be imaginative." dataDxfId="117"/>
    <tableColumn id="64" xr3:uid="{00000000-0010-0000-0000-000040000000}" name="I felt creative while playing the game." dataDxfId="116"/>
    <tableColumn id="65" xr3:uid="{00000000-0010-0000-0000-000041000000}" name="I enjoyed the sound effects in the game." dataDxfId="115"/>
    <tableColumn id="66" xr3:uid="{00000000-0010-0000-0000-000042000000}" name="I felt that the game's audio (e.g., sound effects, music) enhanced my gaming experience." dataDxfId="114"/>
    <tableColumn id="67" xr3:uid="{00000000-0010-0000-0000-000043000000}" name="I was very focused on my own performance while playing the game." dataDxfId="113"/>
    <tableColumn id="68" xr3:uid="{00000000-0010-0000-0000-000044000000}" name="I wanted to do as well as possible during the game." dataDxfId="112"/>
    <tableColumn id="69" xr3:uid="{00000000-0010-0000-0000-000045000000}" name="I found that the game supported social interaction (e.g., chat) between players." dataDxfId="111"/>
    <tableColumn id="70" xr3:uid="{00000000-0010-0000-0000-000046000000}" name="I liked playing this game with other players." dataDxfId="110"/>
    <tableColumn id="71" xr3:uid="{00000000-0010-0000-0000-000047000000}" name="I enjoyed the game's graphics." dataDxfId="109"/>
    <tableColumn id="72" xr3:uid="{00000000-0010-0000-0000-000048000000}" name="I thought the game was visually appealing." dataDxfId="108"/>
    <tableColumn id="148" xr3:uid="{82587B5C-B0BA-481D-84BB-F155BDEBBC40}" name="Column3" dataDxfId="107"/>
    <tableColumn id="73" xr3:uid="{00000000-0010-0000-0000-000049000000}" name="_x000a__x000a__x000a__x000a_If you need that, we may take a break now._x000a_Evaluate whether you now feel tired or not:" dataDxfId="106"/>
    <tableColumn id="149" xr3:uid="{19C7EC45-ABD9-4C8F-9CF4-0FCC271CB579}" name="PLAYER EXPERIENCE INVENTORY (PXI) (not shuffled) -&gt;" dataDxfId="105"/>
    <tableColumn id="74" xr3:uid="{00000000-0010-0000-0000-00004A000000}" name="Playing the game was meaningful to me. " dataDxfId="104"/>
    <tableColumn id="75" xr3:uid="{00000000-0010-0000-0000-00004B000000}" name="The game felt relevant to me." dataDxfId="103"/>
    <tableColumn id="76" xr3:uid="{00000000-0010-0000-0000-00004C000000}" name="Playing this game was valuable to me." dataDxfId="102"/>
    <tableColumn id="77" xr3:uid="{00000000-0010-0000-0000-00004D000000}" name="I felt capable while playing the game. " dataDxfId="101"/>
    <tableColumn id="78" xr3:uid="{00000000-0010-0000-0000-00004E000000}" name="I felt I was good at playing this game." dataDxfId="100"/>
    <tableColumn id="79" xr3:uid="{00000000-0010-0000-0000-00004F000000}" name="        I felt a sense of mastery   playing this game. _x000a_      " dataDxfId="99"/>
    <tableColumn id="80" xr3:uid="{00000000-0010-0000-0000-000050000000}" name="I was no longer aware of my surroundings while I was playing. " dataDxfId="98"/>
    <tableColumn id="81" xr3:uid="{00000000-0010-0000-0000-000051000000}" name="_x000a_        I was immersed in the game. _x000a_      " dataDxfId="97"/>
    <tableColumn id="82" xr3:uid="{00000000-0010-0000-0000-000052000000}" name="I was fully focused on the game" dataDxfId="96"/>
    <tableColumn id="83" xr3:uid="{00000000-0010-0000-0000-000053000000}" name="I felt a sense of freedom about how I wanted to play this game. " dataDxfId="95"/>
    <tableColumn id="84" xr3:uid="{00000000-0010-0000-0000-000054000000}" name="I felt free to play the game in my own way. " dataDxfId="94"/>
    <tableColumn id="85" xr3:uid="{00000000-0010-0000-0000-000055000000}" name="I felt like I had choices regarding how I wanted to play this game. " dataDxfId="93"/>
    <tableColumn id="86" xr3:uid="{00000000-0010-0000-0000-000056000000}" name="I felt eager to discover how the game continued. " dataDxfId="92"/>
    <tableColumn id="87" xr3:uid="{00000000-0010-0000-0000-000057000000}" name="I wanted to explore how the game evolved." dataDxfId="91"/>
    <tableColumn id="88" xr3:uid="{00000000-0010-0000-0000-000058000000}" name="I wanted to find out how the game progressed. " dataDxfId="90"/>
    <tableColumn id="89" xr3:uid="{00000000-0010-0000-0000-000059000000}" name="I thought the game was easy to control. " dataDxfId="89"/>
    <tableColumn id="90" xr3:uid="{00000000-0010-0000-0000-00005A000000}" name="The actions to control the game were clear to me. " dataDxfId="88"/>
    <tableColumn id="91" xr3:uid="{00000000-0010-0000-0000-00005B000000}" name="It was easy to know how to perform actions in the game. " dataDxfId="87"/>
    <tableColumn id="92" xr3:uid="{00000000-0010-0000-0000-00005C000000}" name="The game was challenging but not too challenging." dataDxfId="86"/>
    <tableColumn id="93" xr3:uid="{00000000-0010-0000-0000-00005D000000}" name="        The game was not too easy and   not too hard to play._x000a_      " dataDxfId="85"/>
    <tableColumn id="94" xr3:uid="{00000000-0010-0000-0000-00005E000000}" name="The challenges in the game were at the right level of difficulty for me. " dataDxfId="84"/>
    <tableColumn id="95" xr3:uid="{00000000-0010-0000-0000-00005F000000}" name="The game gave clear feedback on my progress towards the goals. " dataDxfId="83"/>
    <tableColumn id="96" xr3:uid="{00000000-0010-0000-0000-000060000000}" name="I could easily assess how I was performing in the game. " dataDxfId="82"/>
    <tableColumn id="97" xr3:uid="{00000000-0010-0000-0000-000061000000}" name="The game informed me of my progress in the game. " dataDxfId="81"/>
    <tableColumn id="98" xr3:uid="{00000000-0010-0000-0000-000062000000}" name="I enjoyed the way the game was styled. " dataDxfId="80"/>
    <tableColumn id="99" xr3:uid="{00000000-0010-0000-0000-000063000000}" name="I liked the look and feel of the game. " dataDxfId="79"/>
    <tableColumn id="100" xr3:uid="{00000000-0010-0000-0000-000064000000}" name="        I appreciated the aesthetics of   the game." dataDxfId="78"/>
    <tableColumn id="101" xr3:uid="{00000000-0010-0000-0000-000065000000}" name="The goals of the game were clear to me. " dataDxfId="77"/>
    <tableColumn id="102" xr3:uid="{00000000-0010-0000-0000-000066000000}" name="I grasped the overall goal of the game. " dataDxfId="76"/>
    <tableColumn id="103" xr3:uid="{00000000-0010-0000-0000-000067000000}" name="I understood the objectives of the game. " dataDxfId="75"/>
    <tableColumn id="150" xr3:uid="{9B0B6C0D-CB9E-4EF9-ADE6-9EF62B8DB4C0}" name="COMPREHENSION (USE OF DIEGETIC TEXTS IN PERSONAL INTERPRERATIONS) QUESTIONS -&gt;" dataDxfId="74"/>
    <tableColumn id="104" xr3:uid="{00000000-0010-0000-0000-000068000000}" name="In the game you played, who is the president of the United States? _x000a_" dataDxfId="73"/>
    <tableColumn id="4" xr3:uid="{07EAD693-0163-4F06-A548-CB0FC329400B}" name="Justifies Max as President = TRUE" dataDxfId="72"/>
    <tableColumn id="105" xr3:uid="{00000000-0010-0000-0000-000069000000}" name="If you can, please explain why you think that character was the US president._x000a_Is there any reason why you chose one answer over the others?" dataDxfId="71"/>
    <tableColumn id="106" xr3:uid="{00000000-0010-0000-0000-00006A000000}" name="Near the Sam &amp; Max's detective agency, there is a shop. Inside the shop, there's a rat and a shopkeep. _x000a_Evaluate, whether you agree or disagree with the statement: The shopkeep is a scamming fraud.  _x000a_" dataDxfId="70"/>
    <tableColumn id="7" xr3:uid="{2D2ED5D7-F05A-4BED-A978-E07EE32D2E80}" name="Justified Shopkeep as Fraud = TRUE" dataDxfId="69"/>
    <tableColumn id="107" xr3:uid="{00000000-0010-0000-0000-00006B000000}" name="If you can, please explain why you answered about the shopkeep being a fraud that way._x000a_Is there any reason why you agreed or disagreed with that statement?" dataDxfId="68"/>
    <tableColumn id="108" xr3:uid="{00000000-0010-0000-0000-00006C000000}" name="Mrs Sybil now tests video games. What was her work area before that? _x000a_" dataDxfId="67"/>
    <tableColumn id="109" xr3:uid="{00000000-0010-0000-0000-00006D000000}" name="If you can, please explain why you answered about Mrs Sybil's work area that way._x000a_Is there any reason why you chose one answer over the others?" dataDxfId="66"/>
    <tableColumn id="153" xr3:uid="{2B94FB03-B808-45F7-8B58-69448FEF7803}" name="Column5" dataDxfId="65"/>
    <tableColumn id="110" xr3:uid="{00000000-0010-0000-0000-00006E000000}" name="If you can, please share what you liked about the LANGUAGE you could read in the game:" dataDxfId="64"/>
    <tableColumn id="111" xr3:uid="{00000000-0010-0000-0000-00006F000000}" name="If you can, please share what you did not like about the LANGUAGE you could read in the game:" dataDxfId="63"/>
    <tableColumn id="151" xr3:uid="{A99CEE19-3A81-4267-BB1A-116F9877CE9F}" name="Column4" dataDxfId="62"/>
    <tableColumn id="112" xr3:uid="{00000000-0010-0000-0000-000070000000}" name="Evaluate whether you agree with the statement: _x000a_This game is suitable for someone who only speaks one language._x000a_" dataDxfId="61"/>
    <tableColumn id="113" xr3:uid="{00000000-0010-0000-0000-000071000000}" name="Evaluate the extent to which the language in this game was translated or not translated: _x000a_" dataDxfId="60"/>
    <tableColumn id="114" xr3:uid="{00000000-0010-0000-0000-000072000000}" name="Evaluate whether you agree with the statement:_x000a_Some elements of the game were translated, even though they shouldn't have been. _x000a_" dataDxfId="59"/>
    <tableColumn id="152" xr3:uid="{C17A517F-5515-4246-8969-8418AA2FEDAD}" name="EXPECTED VALUE OF THE GAME IN GBP -&gt;" dataDxfId="58"/>
    <tableColumn id="115" xr3:uid="{00000000-0010-0000-0000-000073000000}" name="What do you think would be the most appropriate price for this game?_x000a_(answer in British pounds)" dataDxfId="57"/>
    <tableColumn id="154" xr3:uid="{FD156801-6611-4FFC-990A-3C1FA085E958}" name="Column6" dataDxfId="56"/>
    <tableColumn id="116" xr3:uid="{00000000-0010-0000-0000-000074000000}" name="Evaluate whether you agree with the statement:_x000a_During gameplay I paid attention to graphical elements and language of the fictional world where Sam and Max live. " dataDxfId="55"/>
    <tableColumn id="117" xr3:uid="{00000000-0010-0000-0000-000075000000}" name="Evaluate whether you agree with the statement:_x000a_During gameplay I was very interested in the fictional world depicted in the game, which surrounded the characters. _x000a_" dataDxfId="54"/>
    <tableColumn id="118" xr3:uid="{00000000-0010-0000-0000-000076000000}" name="Evaluate whether you agree with the statement:_x000a_Overall, the language which I read as I was playing had a positive effect on the quality of my gameplay." dataDxfId="53"/>
    <tableColumn id="155" xr3:uid="{754777EC-DFE3-4CD7-ABF2-8ABDB734DF8C}" name="Column7" dataDxfId="52"/>
    <tableColumn id="119" xr3:uid="{00000000-0010-0000-0000-000077000000}" name="_x000a__x000a__x000a_To what extent was it important to you to make your answers reflect what you actually think without influence from any other factors?" dataDxfId="51"/>
    <tableColumn id="159" xr3:uid="{997B500B-F77D-4BD6-AD33-FAABA9FB6A42}" name="MANUALLY-CODED DEPTH OF GAMING BACKGROUND" dataDxfId="50"/>
    <tableColumn id="120" xr3:uid="{00000000-0010-0000-0000-000078000000}" name="Please tell us a bit about your background/experience/history with video games. _x000a__x000a_Have you played more in the past? Do you watch games on YouTube/Twitch, etc?" dataDxfId="49"/>
    <tableColumn id="160" xr3:uid="{3FBCE340-F8F3-45B6-8826-A9D291BC217A}" name="CHECK IF THE LANGUAGE THEY PLAYED IS THEIR PREFERRED LANGUAGE" dataDxfId="48"/>
    <tableColumn id="121" xr3:uid="{00000000-0010-0000-0000-000079000000}" name="Which language versions do you typically pick if you play different games? _x000a_Or do you always pick the same language version?" dataDxfId="47"/>
    <tableColumn id="161" xr3:uid="{63775078-7E33-4238-A4A6-E8466E2C711D}" name="COMPREHENSION OF DIEGETIC TEXTS SPECIFICALLY -&gt;" dataDxfId="46"/>
    <tableColumn id="169" xr3:uid="{7065CE92-81DA-448E-84AB-7D3BDDBC9231}" name="BILL OF RIGHTS = TRUE" dataDxfId="45"/>
    <tableColumn id="122" xr3:uid="{00000000-0010-0000-0000-00007A000000}" name="At the start of the game, in the detective agency, there were some readable texts &quot;within&quot; the world where Sam and Max live. _x000a__x000a_The readable texts I am talking about are blurred in the illustration..." dataDxfId="44"/>
    <tableColumn id="171" xr3:uid="{ACFE0B64-DAE6-4CBA-966B-8586D1D23ACA}" name="BOSCO'S INCONVENIENCE = TRUE" dataDxfId="43"/>
    <tableColumn id="123" xr3:uid="{00000000-0010-0000-0000-00007B000000}" name="What do you think was the name of the self-service shop? (see illustration ⇒)_x000a__x000a__x000a__x000a_" dataDxfId="42"/>
    <tableColumn id="172" xr3:uid="{011C0011-156B-43D2-B895-C722CE2B207B}" name="STICKYNOTES JOKES = TRUE" dataDxfId="41"/>
    <tableColumn id="124" xr3:uid="{00000000-0010-0000-0000-00007C000000}" name="What do you think was written on the stickynotes glued around the calendar? (see illustration ⇒)_x000a__x000a__x000a__x000a_" dataDxfId="40"/>
    <tableColumn id="173" xr3:uid="{C7B904D6-17BE-4E7F-BF9A-58C4603CC844}" name="BAD AND WORSE NEWSPAPER VENDING MACHINE = TRUE" dataDxfId="39"/>
    <tableColumn id="185" xr3:uid="{91B6782D-BD10-4ADB-8BDB-1F8E5FF049CA}" name="NEWSPAPER JOKES = TRUE" dataDxfId="38"/>
    <tableColumn id="187" xr3:uid="{F99FA845-C47F-4A4A-A1DD-1C240F9ED7D8}" name="NEWSPAPER JOKES = TRUE2" dataDxfId="37"/>
    <tableColumn id="125" xr3:uid="{00000000-0010-0000-0000-00007D000000}" name="What do you think was written on the newspaper vending machines?_x000a_How about the newspapers inside? (see illustration ⇒)_x000a__x000a__x000a__x000a_" dataDxfId="36"/>
    <tableColumn id="174" xr3:uid="{EDD34083-3165-4B4C-ABC7-4CA85AE89036}" name="TONGUES FROZEN ARE PROPERTY OF BOSCO = TRUE" dataDxfId="35"/>
    <tableColumn id="188" xr3:uid="{6E67CBD0-8035-43D4-A655-9C0ADCD699EC}" name="BATHROOM TERROR LEVEL = TRUE" dataDxfId="34"/>
    <tableColumn id="126" xr3:uid="{00000000-0010-0000-0000-00007E000000}" name="Inside the self-service shop, there was a poster and a display near the toilet door. _x000a__x000a_What do you think was written on the poster and/or the machine above the door? (see illustration ⇒)_x000a__x000a_" dataDxfId="33"/>
    <tableColumn id="175" xr3:uid="{AAC24DC5-EE94-4F85-9E86-342AED686853}" name="BUY 1 GET 1 = TRUE" dataDxfId="32"/>
    <tableColumn id="127" xr3:uid="{00000000-0010-0000-0000-00007F000000}" name="What do you think was written on the notice below the camera here? (see illustration ⇒)" dataDxfId="31"/>
    <tableColumn id="176" xr3:uid="{44EB38D4-76AF-4695-B7AB-E710AE9B2605}" name="MAGAZINES JOKES = TRUE" dataDxfId="30"/>
    <tableColumn id="128" xr3:uid="{00000000-0010-0000-0000-000080000000}" name="What do you think these magazines were about? (see illustration ⇒)" dataDxfId="29"/>
    <tableColumn id="177" xr3:uid="{7CEAA965-5C57-4CA5-9EEB-53A88DE6800B}" name="CANCELLED, NO INTEREST = TRUE" dataDxfId="28"/>
    <tableColumn id="186" xr3:uid="{457CCBB0-3AF1-4251-8629-DD5CB85DE76B}" name="LIVER N ONIONS LIVE CONCERT = TRUE" dataDxfId="27"/>
    <tableColumn id="129" xr3:uid="{00000000-0010-0000-0000-000081000000}" name="Above Sybil's, there was a bilboard. _x000a__x000a_What do you think was written on it? (see illustration ⇒)_x000a__x000a__x000a_" dataDxfId="26"/>
    <tableColumn id="178" xr3:uid="{0E1E700E-8A5B-4727-B8A1-847BAEE89693}" name="JOBS, ALL CROSSED BUT ONE = TRUE" dataDxfId="25"/>
    <tableColumn id="130" xr3:uid="{00000000-0010-0000-0000-000082000000}" name="In front of the door to Sybil's, there was also a foldable pavement sign. _x000a__x000a_What do you think was written on it? (see illustration ⇒)_x000a__x000a__x000a_" dataDxfId="24"/>
    <tableColumn id="179" xr3:uid="{D049A2F2-CFE2-43AF-A533-F2F93CF78AAE}" name="THINK POSITIVE  = TRUE" dataDxfId="23"/>
    <tableColumn id="180" xr3:uid="{CF8577E2-022C-41C3-AC67-966BD47CF213}" name="DIPLOMA JOKES = TRUE2" dataDxfId="22"/>
    <tableColumn id="131" xr3:uid="{00000000-0010-0000-0000-000083000000}" name="At Sybil's, there were documents and posters on the wall._x000a__x000a_What do you think was written on them? (see illustration ⇒)_x000a__x000a_" dataDxfId="21"/>
    <tableColumn id="162" xr3:uid="{E00D7848-D8F9-43F6-A234-02CC5D3DE36A}" name="PREFERENCES TOWARDS DIEGETIC TEXT TRANSLATION -&gt;" dataDxfId="20"/>
    <tableColumn id="182" xr3:uid="{DC95A48F-3B40-4C8D-9B9B-5D8332F9E3EE}" name="SHOULD DIEGETIC TEXTS IN PRINCIPLE BE TRANSLATED OR NOT?" dataDxfId="19"/>
    <tableColumn id="132" xr3:uid="{00000000-0010-0000-0000-000084000000}" name="THE TASK OF OUR EXPERIMENT_x000a__x000a_Our reception study aims to learn more about how players experience the language in the fictional world of a video game – billboards, graffitis, signs, newspapers, etc...." dataDxfId="18"/>
    <tableColumn id="183" xr3:uid="{136A605E-AB79-4413-9EAF-64AF13BD7E3B}" name="REMEMBERING ANY DIEGETIC TEXTS FROM OTHER GAMES" dataDxfId="17"/>
    <tableColumn id="133" xr3:uid="{00000000-0010-0000-0000-000085000000}" name="If you played or watched gameplays of other video games, do you remember any cases of these billboards, graffiti, and other texts &quot;inside&quot; the gameworld being interesting, important, meaningful, o..." dataDxfId="16"/>
    <tableColumn id="184" xr3:uid="{714A8491-2DD0-47C8-A2D4-5F957E5C7E94}" name="CHOICES BETWEEN VISUALIZED TRANSLATIONAL SOLUTIONS" dataDxfId="15"/>
    <tableColumn id="134" xr3:uid="{00000000-0010-0000-0000-000086000000}" name="Imagine you're playing Sam and Max (the game you just played) again, but all billboards, signs, graffiti, and other writings inside the gameworld are written in a language you don't know. _x000a__x000a_What w..." dataDxfId="14"/>
    <tableColumn id="170" xr3:uid="{50494CDC-37C6-4F81-AA8E-A5A2D07C593B}" name="Preference for diegetic text translation (manually coded)" dataDxfId="13"/>
    <tableColumn id="168" xr3:uid="{E79FEF3C-FE60-4E65-8F83-0117E9162294}" name="Rationalization for preference" dataDxfId="12"/>
    <tableColumn id="135" xr3:uid="{00000000-0010-0000-0000-000087000000}" name="If you can, please briefly explain your choice in the previous question. " dataDxfId="11"/>
    <tableColumn id="190" xr3:uid="{401D0A41-150E-4137-B331-027FCF04132E}" name="Column11" dataDxfId="10"/>
    <tableColumn id="136" xr3:uid="{00000000-0010-0000-0000-000088000000}" name="Is there anything else you'd like to add? :)" dataDxfId="9"/>
    <tableColumn id="137" xr3:uid="{00000000-0010-0000-0000-000089000000}" name="Please confirm:" dataDxfId="8"/>
    <tableColumn id="138" xr3:uid="{00000000-0010-0000-0000-00008A000000}" name="Sound volume of the computer:_x000a_" dataDxfId="7"/>
    <tableColumn id="139" xr3:uid="{00000000-0010-0000-0000-00008B000000}" name="Session report – comments_x000a_" dataDxfId="6"/>
    <tableColumn id="140" xr3:uid="{00000000-0010-0000-0000-00008C000000}" name="Code of the dataset (sample_laptop_date_hour)_x000a_" dataDxfId="5"/>
    <tableColumn id="163" xr3:uid="{6BD70934-0C67-4F9B-9F8B-46341628D23C}" name="starting time" dataDxfId="4">
      <calculatedColumnFormula>RIGHT(D2, 4)</calculatedColumnFormula>
    </tableColumn>
    <tableColumn id="166" xr3:uid="{F37A66FD-B41A-419B-8F96-8522BC6CCFA4}" name="Excel time value (start)" dataDxfId="3">
      <calculatedColumnFormula>TIMEVALUE(LEFT(RIGHT(TRIM(D2),4),2) &amp; ":" &amp; RIGHT(TRIM(D2),2))</calculatedColumnFormula>
    </tableColumn>
    <tableColumn id="164" xr3:uid="{61934B11-D37E-460E-9214-9FDCC00B1B26}" name="finishing time" dataDxfId="2">
      <calculatedColumnFormula>RIGHT(GB2, 4)</calculatedColumnFormula>
    </tableColumn>
    <tableColumn id="167" xr3:uid="{AA8762F8-3CB4-486E-91D3-901E7B0FDF52}" name="Excel time value (end)" dataDxfId="1">
      <calculatedColumnFormula>TIMEVALUE(LEFT(RIGHT(TRIM(GB2),4),2) &amp; ":" &amp; RIGHT(TRIM(GB2),2))</calculatedColumnFormula>
    </tableColumn>
    <tableColumn id="165" xr3:uid="{DFACD15A-8CBC-44B3-BBCB-5E463969E74A}" name="elapsed time to completion (in minutes)" dataDxfId="0">
      <calculatedColumnFormula>GF2-GD2</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V3" dT="2026-02-01T01:44:53.54" personId="{00000000-0000-0000-0000-000000000000}" id="{BFBC4184-4DCD-4FD7-9DCC-EF4A6205D05F}">
    <text>Subtitles were not on during gameplay. Perhaps what is meant is the dialogue options</text>
  </threadedComment>
  <threadedComment ref="FQ6" dT="2026-02-01T19:02:05.46" personId="{00000000-0000-0000-0000-000000000000}" id="{2BBE03B5-C082-4F58-A71C-66B2D46BB187}">
    <text xml:space="preserve">This person probably talks about a non-writing (hopscotch murder scene in an alleyway in "Sam &amp; Max: Reality 2.0”) and then about the poster of a missing giraffe name Bobo, also in the same game. </text>
  </threadedComment>
  <threadedComment ref="X12" dT="2026-01-30T00:23:15.11" personId="{00000000-0000-0000-0000-000000000000}" id="{FFF8F44D-8BB4-463A-95A7-FEA21D14B03D}">
    <text xml:space="preserve">Used to also have an open-ended new answer saying "just a player" which was cleaned. </text>
  </threadedComment>
  <threadedComment ref="EH13" dT="2026-02-01T02:05:40.30" personId="{00000000-0000-0000-0000-000000000000}" id="{745509DA-059D-4BDF-9ACA-601C7D35CBA2}">
    <text>2 participants have failed the check, but the quality of their answers in general suggests that it was rather that the check was not well-designed and they should have passed it. Perhaps it was the fatigue that made participants mistake "unimportant" for "important". Perhaps a different kind of check (e.g. a series of attention checks pre- and post-task) would have been better.</text>
  </threadedComment>
  <threadedComment ref="EH16" dT="2026-02-01T02:05:44.36" personId="{00000000-0000-0000-0000-000000000000}" id="{74D7DF3E-C947-46D3-A58F-519B1ADD2F13}">
    <text>2 participants have failed the check, but the quality of their answers in general suggests that it was rather that the check was not well-designed and they should have passed it. Perhaps it was the fatigue that made participants mistake "unimportant" for "important". Perhaps a different kind of check (e.g. a series of attention checks pre- and post-task) would have been better.</text>
  </threadedComment>
  <threadedComment ref="FQ25" dT="2026-02-01T19:23:18.02" personId="{00000000-0000-0000-0000-000000000000}" id="{159B1D67-46DB-4465-96E3-B8FE84A63E5A}">
    <text>This person probably talks about a non-writing (hopscotch murder scene in an alleyway in "Sam &amp; Max: Reality 2.0”)</text>
  </threadedComment>
  <threadedComment ref="R31" dT="2026-01-29T22:49:03.47" personId="{00000000-0000-0000-0000-000000000000}" id="{C497598F-54D0-46AA-AE1D-4E1457362F1D}">
    <text>This was erroneously inputted as "4" initially</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GJ161"/>
  <sheetViews>
    <sheetView tabSelected="1" zoomScale="40" zoomScaleNormal="40" workbookViewId="0">
      <selection activeCell="D36" sqref="D36"/>
    </sheetView>
  </sheetViews>
  <sheetFormatPr defaultColWidth="0" defaultRowHeight="14.4" zeroHeight="1" x14ac:dyDescent="0.3"/>
  <cols>
    <col min="1" max="1" width="13.44140625" customWidth="1"/>
    <col min="2" max="2" width="20" style="3" bestFit="1" customWidth="1"/>
    <col min="3" max="3" width="28.88671875" style="3" customWidth="1"/>
    <col min="4" max="4" width="251.77734375" customWidth="1"/>
    <col min="5" max="5" width="255.6640625" customWidth="1"/>
    <col min="6" max="6" width="58.77734375" customWidth="1"/>
    <col min="7" max="7" width="53.44140625" customWidth="1"/>
    <col min="8" max="8" width="123.44140625" customWidth="1"/>
    <col min="9" max="9" width="28.109375" customWidth="1"/>
    <col min="10" max="10" width="28.88671875" customWidth="1"/>
    <col min="11" max="11" width="38" customWidth="1"/>
    <col min="12" max="12" width="91.21875" customWidth="1"/>
    <col min="13" max="13" width="154.6640625" customWidth="1"/>
    <col min="14" max="14" width="42.21875" customWidth="1"/>
    <col min="15" max="15" width="63.6640625" customWidth="1"/>
    <col min="16" max="16" width="62.6640625" customWidth="1"/>
    <col min="17" max="17" width="67.77734375" customWidth="1"/>
    <col min="18" max="18" width="32.109375" customWidth="1"/>
    <col min="19" max="20" width="35.88671875" customWidth="1"/>
    <col min="21" max="21" width="90.21875" customWidth="1"/>
    <col min="22" max="22" width="50" customWidth="1"/>
    <col min="23" max="23" width="255.77734375" customWidth="1"/>
    <col min="24" max="24" width="159.5546875" customWidth="1"/>
    <col min="25" max="26" width="78.6640625" customWidth="1"/>
    <col min="27" max="27" width="24" customWidth="1"/>
    <col min="28" max="28" width="26.109375" customWidth="1"/>
    <col min="29" max="29" width="29.44140625" customWidth="1"/>
    <col min="30" max="30" width="28" customWidth="1"/>
    <col min="31" max="31" width="32.88671875" customWidth="1"/>
    <col min="32" max="32" width="26.44140625" customWidth="1"/>
    <col min="33" max="33" width="28.5546875" customWidth="1"/>
    <col min="34" max="34" width="25.6640625" customWidth="1"/>
    <col min="35" max="35" width="31.109375" customWidth="1"/>
    <col min="36" max="37" width="29.44140625" customWidth="1"/>
    <col min="38" max="38" width="52.109375" customWidth="1"/>
    <col min="39" max="39" width="82.5546875" customWidth="1"/>
    <col min="40" max="41" width="255.6640625" customWidth="1"/>
    <col min="42" max="42" width="45.6640625" customWidth="1"/>
    <col min="43" max="43" width="255.6640625" customWidth="1"/>
    <col min="44" max="44" width="76.5546875" customWidth="1"/>
    <col min="45" max="45" width="68.33203125" customWidth="1"/>
    <col min="46" max="46" width="68.33203125" style="83" customWidth="1"/>
    <col min="47" max="47" width="96.109375" customWidth="1"/>
    <col min="48" max="53" width="20" bestFit="1" customWidth="1"/>
    <col min="54" max="54" width="20" customWidth="1"/>
    <col min="55" max="55" width="84.88671875" customWidth="1"/>
    <col min="56" max="56" width="113.21875" customWidth="1"/>
    <col min="57" max="57" width="255.77734375" customWidth="1"/>
    <col min="58" max="58" width="97.44140625" customWidth="1"/>
    <col min="59" max="59" width="85" customWidth="1"/>
    <col min="60" max="60" width="107.5546875" customWidth="1"/>
    <col min="61" max="61" width="95.88671875" customWidth="1"/>
    <col min="62" max="62" width="96.44140625" customWidth="1"/>
    <col min="63" max="63" width="96.44140625" style="83" customWidth="1"/>
    <col min="64" max="64" width="69.44140625" customWidth="1"/>
    <col min="65" max="65" width="70" bestFit="1" customWidth="1"/>
    <col min="66" max="66" width="75.5546875" bestFit="1" customWidth="1"/>
    <col min="67" max="67" width="70.33203125" bestFit="1" customWidth="1"/>
    <col min="68" max="68" width="81.5546875" bestFit="1" customWidth="1"/>
    <col min="69" max="69" width="107.77734375" bestFit="1" customWidth="1"/>
    <col min="70" max="70" width="40.44140625" bestFit="1" customWidth="1"/>
    <col min="71" max="71" width="48.21875" bestFit="1" customWidth="1"/>
    <col min="72" max="72" width="61.5546875" bestFit="1" customWidth="1"/>
    <col min="73" max="73" width="52" bestFit="1" customWidth="1"/>
    <col min="74" max="74" width="56" bestFit="1" customWidth="1"/>
    <col min="75" max="75" width="114.77734375" bestFit="1" customWidth="1"/>
    <col min="76" max="76" width="88.109375" bestFit="1" customWidth="1"/>
    <col min="77" max="77" width="68.88671875" bestFit="1" customWidth="1"/>
    <col min="78" max="78" width="103.21875" bestFit="1" customWidth="1"/>
    <col min="79" max="79" width="59.21875" bestFit="1" customWidth="1"/>
    <col min="80" max="80" width="43.88671875" bestFit="1" customWidth="1"/>
    <col min="81" max="81" width="58.21875" bestFit="1" customWidth="1"/>
    <col min="82" max="82" width="58.21875" customWidth="1"/>
    <col min="83" max="83" width="114" bestFit="1" customWidth="1"/>
    <col min="84" max="84" width="114" style="83" customWidth="1"/>
    <col min="85" max="85" width="56.44140625" bestFit="1" customWidth="1"/>
    <col min="86" max="86" width="43" bestFit="1" customWidth="1"/>
    <col min="87" max="87" width="53.33203125" bestFit="1" customWidth="1"/>
    <col min="88" max="89" width="52.21875" bestFit="1" customWidth="1"/>
    <col min="90" max="90" width="72.109375" bestFit="1" customWidth="1"/>
    <col min="91" max="91" width="81.88671875" bestFit="1" customWidth="1"/>
    <col min="92" max="92" width="53.33203125" bestFit="1" customWidth="1"/>
    <col min="93" max="93" width="45.33203125" bestFit="1" customWidth="1"/>
    <col min="94" max="94" width="84.21875" bestFit="1" customWidth="1"/>
    <col min="95" max="95" width="58.21875" bestFit="1" customWidth="1"/>
    <col min="96" max="96" width="86.21875" bestFit="1" customWidth="1"/>
    <col min="97" max="97" width="66.77734375" bestFit="1" customWidth="1"/>
    <col min="98" max="98" width="58.77734375" bestFit="1" customWidth="1"/>
    <col min="99" max="99" width="64" bestFit="1" customWidth="1"/>
    <col min="100" max="100" width="56.109375" bestFit="1" customWidth="1"/>
    <col min="101" max="101" width="68.88671875" bestFit="1" customWidth="1"/>
    <col min="102" max="102" width="76.5546875" bestFit="1" customWidth="1"/>
    <col min="103" max="103" width="68.6640625" bestFit="1" customWidth="1"/>
    <col min="104" max="104" width="83.44140625" bestFit="1" customWidth="1"/>
    <col min="105" max="105" width="92.21875" bestFit="1" customWidth="1"/>
    <col min="106" max="106" width="87.88671875" bestFit="1" customWidth="1"/>
    <col min="107" max="107" width="75.44140625" bestFit="1" customWidth="1"/>
    <col min="108" max="108" width="70.44140625" bestFit="1" customWidth="1"/>
    <col min="109" max="109" width="54.33203125" bestFit="1" customWidth="1"/>
    <col min="110" max="110" width="52.44140625" bestFit="1" customWidth="1"/>
    <col min="111" max="111" width="64.33203125" bestFit="1" customWidth="1"/>
    <col min="112" max="112" width="56.88671875" bestFit="1" customWidth="1"/>
    <col min="113" max="113" width="54.77734375" bestFit="1" customWidth="1"/>
    <col min="114" max="114" width="57.5546875" bestFit="1" customWidth="1"/>
    <col min="115" max="115" width="104.33203125" customWidth="1"/>
    <col min="116" max="116" width="88.5546875" bestFit="1" customWidth="1"/>
    <col min="117" max="117" width="40.44140625" style="83" customWidth="1"/>
    <col min="118" max="118" width="255.77734375" bestFit="1" customWidth="1"/>
    <col min="119" max="119" width="251" bestFit="1" customWidth="1"/>
    <col min="120" max="120" width="35.109375" customWidth="1"/>
    <col min="121" max="121" width="255.77734375" bestFit="1" customWidth="1"/>
    <col min="122" max="122" width="143.109375" customWidth="1"/>
    <col min="123" max="123" width="250.44140625" bestFit="1" customWidth="1"/>
    <col min="124" max="124" width="71.88671875" customWidth="1"/>
    <col min="125" max="125" width="255.77734375" bestFit="1" customWidth="1"/>
    <col min="126" max="126" width="203.6640625" bestFit="1" customWidth="1"/>
    <col min="127" max="127" width="129.5546875" customWidth="1"/>
    <col min="128" max="128" width="147.77734375" bestFit="1" customWidth="1"/>
    <col min="129" max="129" width="121.44140625" customWidth="1"/>
    <col min="130" max="130" width="168.6640625" bestFit="1" customWidth="1"/>
    <col min="131" max="131" width="98.33203125" style="83" customWidth="1"/>
    <col min="132" max="132" width="124.6640625" bestFit="1" customWidth="1"/>
    <col min="133" max="133" width="124.6640625" customWidth="1"/>
    <col min="134" max="134" width="205.21875" bestFit="1" customWidth="1"/>
    <col min="135" max="135" width="204.77734375" bestFit="1" customWidth="1"/>
    <col min="136" max="136" width="189.33203125" bestFit="1" customWidth="1"/>
    <col min="137" max="137" width="189.33203125" customWidth="1"/>
    <col min="138" max="138" width="172.109375" bestFit="1" customWidth="1"/>
    <col min="139" max="139" width="57" customWidth="1"/>
    <col min="140" max="140" width="255.77734375" bestFit="1" customWidth="1"/>
    <col min="141" max="141" width="92.21875" customWidth="1"/>
    <col min="142" max="142" width="247.33203125" bestFit="1" customWidth="1"/>
    <col min="143" max="143" width="106.109375" customWidth="1"/>
    <col min="144" max="144" width="70.44140625" style="83" customWidth="1"/>
    <col min="145" max="145" width="241.77734375" bestFit="1" customWidth="1"/>
    <col min="146" max="146" width="74" style="84" customWidth="1"/>
    <col min="147" max="147" width="104.5546875" bestFit="1" customWidth="1"/>
    <col min="148" max="148" width="56.33203125" style="64" customWidth="1"/>
    <col min="149" max="149" width="127.21875" bestFit="1" customWidth="1"/>
    <col min="150" max="150" width="67.44140625" style="83" customWidth="1"/>
    <col min="151" max="151" width="39" style="83" customWidth="1"/>
    <col min="152" max="152" width="33.6640625" style="83" bestFit="1" customWidth="1"/>
    <col min="153" max="153" width="187.6640625" bestFit="1" customWidth="1"/>
    <col min="154" max="154" width="73.6640625" style="83" bestFit="1" customWidth="1"/>
    <col min="155" max="155" width="73.6640625" style="83" customWidth="1"/>
    <col min="156" max="156" width="231.5546875" bestFit="1" customWidth="1"/>
    <col min="157" max="157" width="61.109375" style="84" customWidth="1"/>
    <col min="158" max="158" width="113.77734375" bestFit="1" customWidth="1"/>
    <col min="159" max="159" width="58.33203125" style="84" customWidth="1"/>
    <col min="160" max="160" width="108.88671875" bestFit="1" customWidth="1"/>
    <col min="161" max="161" width="59.6640625" style="84" customWidth="1"/>
    <col min="162" max="162" width="64.21875" style="84" customWidth="1"/>
    <col min="163" max="163" width="121.21875" bestFit="1" customWidth="1"/>
    <col min="164" max="164" width="60.44140625" style="84" customWidth="1"/>
    <col min="165" max="165" width="164.77734375" bestFit="1" customWidth="1"/>
    <col min="166" max="166" width="58.44140625" style="84" customWidth="1"/>
    <col min="167" max="167" width="58.21875" style="84" customWidth="1"/>
    <col min="168" max="168" width="153.33203125" bestFit="1" customWidth="1"/>
    <col min="169" max="169" width="153.33203125" customWidth="1"/>
    <col min="170" max="170" width="63.109375" style="84" bestFit="1" customWidth="1"/>
    <col min="171" max="171" width="255.77734375" bestFit="1" customWidth="1"/>
    <col min="172" max="172" width="139.21875" style="50" customWidth="1"/>
    <col min="173" max="173" width="255.77734375" bestFit="1" customWidth="1"/>
    <col min="174" max="174" width="146.77734375" style="9" customWidth="1"/>
    <col min="175" max="175" width="255.77734375" customWidth="1"/>
    <col min="176" max="176" width="57.6640625" style="9" customWidth="1"/>
    <col min="177" max="177" width="33.88671875" style="9" customWidth="1"/>
    <col min="178" max="178" width="255.77734375" bestFit="1" customWidth="1"/>
    <col min="179" max="179" width="255.44140625" style="9" customWidth="1"/>
    <col min="180" max="180" width="236.6640625" bestFit="1" customWidth="1"/>
    <col min="181" max="181" width="255.77734375" bestFit="1" customWidth="1"/>
    <col min="182" max="182" width="46.21875" bestFit="1" customWidth="1"/>
    <col min="183" max="183" width="255.77734375" bestFit="1" customWidth="1"/>
    <col min="184" max="184" width="191.109375" customWidth="1"/>
    <col min="185" max="185" width="16" style="83" bestFit="1" customWidth="1"/>
    <col min="186" max="186" width="17" style="83" bestFit="1" customWidth="1"/>
    <col min="187" max="187" width="16.5546875" style="83" bestFit="1" customWidth="1"/>
    <col min="188" max="188" width="17.77734375" style="83" bestFit="1" customWidth="1"/>
    <col min="189" max="189" width="51.6640625" customWidth="1"/>
    <col min="190" max="192" width="8.88671875" customWidth="1"/>
    <col min="193" max="16384" width="8.88671875" hidden="1"/>
  </cols>
  <sheetData>
    <row r="1" spans="1:190" ht="13.8" customHeight="1" x14ac:dyDescent="0.3">
      <c r="B1" s="3" t="s">
        <v>0</v>
      </c>
      <c r="C1" s="3" t="s">
        <v>1</v>
      </c>
      <c r="D1" t="s">
        <v>2</v>
      </c>
      <c r="E1" t="s">
        <v>3</v>
      </c>
      <c r="F1" t="s">
        <v>4</v>
      </c>
      <c r="G1" t="s">
        <v>5</v>
      </c>
      <c r="H1" t="s">
        <v>6</v>
      </c>
      <c r="I1" s="8" t="s">
        <v>1343</v>
      </c>
      <c r="J1" s="8" t="s">
        <v>1342</v>
      </c>
      <c r="K1" s="8" t="s">
        <v>1341</v>
      </c>
      <c r="L1" t="s">
        <v>7</v>
      </c>
      <c r="M1" s="5" t="s">
        <v>8</v>
      </c>
      <c r="N1" s="6" t="s">
        <v>1044</v>
      </c>
      <c r="O1" s="5" t="s">
        <v>9</v>
      </c>
      <c r="P1" s="5" t="s">
        <v>10</v>
      </c>
      <c r="Q1" s="5" t="s">
        <v>11</v>
      </c>
      <c r="R1" t="s">
        <v>12</v>
      </c>
      <c r="S1" t="s">
        <v>13</v>
      </c>
      <c r="T1" s="9" t="s">
        <v>1051</v>
      </c>
      <c r="U1" t="s">
        <v>14</v>
      </c>
      <c r="V1" t="s">
        <v>15</v>
      </c>
      <c r="W1" t="s">
        <v>16</v>
      </c>
      <c r="X1" t="s">
        <v>17</v>
      </c>
      <c r="Y1" t="s">
        <v>18</v>
      </c>
      <c r="Z1" s="38" t="s">
        <v>1144</v>
      </c>
      <c r="AA1" s="30" t="s">
        <v>1066</v>
      </c>
      <c r="AB1" t="s">
        <v>1067</v>
      </c>
      <c r="AC1" t="s">
        <v>1068</v>
      </c>
      <c r="AD1" t="s">
        <v>1071</v>
      </c>
      <c r="AE1" t="s">
        <v>1069</v>
      </c>
      <c r="AF1" t="s">
        <v>1070</v>
      </c>
      <c r="AG1" t="s">
        <v>1072</v>
      </c>
      <c r="AH1" t="s">
        <v>1073</v>
      </c>
      <c r="AI1" t="s">
        <v>1074</v>
      </c>
      <c r="AJ1" s="1" t="s">
        <v>1075</v>
      </c>
      <c r="AK1" s="37" t="s">
        <v>1143</v>
      </c>
      <c r="AL1" t="s">
        <v>19</v>
      </c>
      <c r="AM1" t="s">
        <v>20</v>
      </c>
      <c r="AN1" t="s">
        <v>21</v>
      </c>
      <c r="AO1" s="38" t="s">
        <v>1087</v>
      </c>
      <c r="AP1" t="s">
        <v>22</v>
      </c>
      <c r="AQ1" t="s">
        <v>23</v>
      </c>
      <c r="AR1" t="s">
        <v>24</v>
      </c>
      <c r="AS1" t="s">
        <v>25</v>
      </c>
      <c r="AT1" s="39" t="s">
        <v>1156</v>
      </c>
      <c r="AU1" t="s">
        <v>1137</v>
      </c>
      <c r="AV1" t="s">
        <v>1151</v>
      </c>
      <c r="AW1" t="s">
        <v>1147</v>
      </c>
      <c r="AX1" t="s">
        <v>1148</v>
      </c>
      <c r="AY1" t="s">
        <v>1095</v>
      </c>
      <c r="AZ1" s="1" t="s">
        <v>1149</v>
      </c>
      <c r="BA1" s="1" t="s">
        <v>1150</v>
      </c>
      <c r="BB1" s="8" t="s">
        <v>1043</v>
      </c>
      <c r="BC1" t="s">
        <v>26</v>
      </c>
      <c r="BD1" t="s">
        <v>27</v>
      </c>
      <c r="BE1" t="s">
        <v>28</v>
      </c>
      <c r="BF1" s="38" t="s">
        <v>1164</v>
      </c>
      <c r="BG1" t="s">
        <v>29</v>
      </c>
      <c r="BH1" t="s">
        <v>30</v>
      </c>
      <c r="BI1" t="s">
        <v>31</v>
      </c>
      <c r="BJ1" t="s">
        <v>32</v>
      </c>
      <c r="BK1" s="38" t="s">
        <v>1195</v>
      </c>
      <c r="BL1" t="s">
        <v>33</v>
      </c>
      <c r="BM1" t="s">
        <v>34</v>
      </c>
      <c r="BN1" t="s">
        <v>35</v>
      </c>
      <c r="BO1" t="s">
        <v>36</v>
      </c>
      <c r="BP1" t="s">
        <v>37</v>
      </c>
      <c r="BQ1" t="s">
        <v>38</v>
      </c>
      <c r="BR1" t="s">
        <v>39</v>
      </c>
      <c r="BS1" t="s">
        <v>40</v>
      </c>
      <c r="BT1" t="s">
        <v>41</v>
      </c>
      <c r="BU1" t="s">
        <v>42</v>
      </c>
      <c r="BV1" t="s">
        <v>43</v>
      </c>
      <c r="BW1" t="s">
        <v>44</v>
      </c>
      <c r="BX1" t="s">
        <v>45</v>
      </c>
      <c r="BY1" t="s">
        <v>46</v>
      </c>
      <c r="BZ1" t="s">
        <v>47</v>
      </c>
      <c r="CA1" t="s">
        <v>48</v>
      </c>
      <c r="CB1" t="s">
        <v>49</v>
      </c>
      <c r="CC1" t="s">
        <v>50</v>
      </c>
      <c r="CD1" s="8" t="s">
        <v>1163</v>
      </c>
      <c r="CE1" t="s">
        <v>51</v>
      </c>
      <c r="CF1" s="38" t="s">
        <v>1194</v>
      </c>
      <c r="CG1" t="s">
        <v>52</v>
      </c>
      <c r="CH1" t="s">
        <v>53</v>
      </c>
      <c r="CI1" t="s">
        <v>54</v>
      </c>
      <c r="CJ1" t="s">
        <v>55</v>
      </c>
      <c r="CK1" t="s">
        <v>56</v>
      </c>
      <c r="CL1" t="s">
        <v>57</v>
      </c>
      <c r="CM1" t="s">
        <v>58</v>
      </c>
      <c r="CN1" t="s">
        <v>59</v>
      </c>
      <c r="CO1" t="s">
        <v>60</v>
      </c>
      <c r="CP1" t="s">
        <v>61</v>
      </c>
      <c r="CQ1" t="s">
        <v>62</v>
      </c>
      <c r="CR1" t="s">
        <v>63</v>
      </c>
      <c r="CS1" t="s">
        <v>64</v>
      </c>
      <c r="CT1" t="s">
        <v>65</v>
      </c>
      <c r="CU1" t="s">
        <v>66</v>
      </c>
      <c r="CV1" t="s">
        <v>67</v>
      </c>
      <c r="CW1" t="s">
        <v>68</v>
      </c>
      <c r="CX1" t="s">
        <v>69</v>
      </c>
      <c r="CY1" t="s">
        <v>70</v>
      </c>
      <c r="CZ1" t="s">
        <v>71</v>
      </c>
      <c r="DA1" t="s">
        <v>72</v>
      </c>
      <c r="DB1" t="s">
        <v>73</v>
      </c>
      <c r="DC1" t="s">
        <v>74</v>
      </c>
      <c r="DD1" t="s">
        <v>75</v>
      </c>
      <c r="DE1" t="s">
        <v>76</v>
      </c>
      <c r="DF1" t="s">
        <v>77</v>
      </c>
      <c r="DG1" t="s">
        <v>78</v>
      </c>
      <c r="DH1" t="s">
        <v>79</v>
      </c>
      <c r="DI1" t="s">
        <v>80</v>
      </c>
      <c r="DJ1" t="s">
        <v>81</v>
      </c>
      <c r="DK1" s="38" t="s">
        <v>1236</v>
      </c>
      <c r="DL1" t="s">
        <v>82</v>
      </c>
      <c r="DM1" s="9" t="s">
        <v>1217</v>
      </c>
      <c r="DN1" t="s">
        <v>83</v>
      </c>
      <c r="DO1" t="s">
        <v>84</v>
      </c>
      <c r="DP1" s="9" t="s">
        <v>1219</v>
      </c>
      <c r="DQ1" t="s">
        <v>85</v>
      </c>
      <c r="DR1" t="s">
        <v>86</v>
      </c>
      <c r="DS1" t="s">
        <v>87</v>
      </c>
      <c r="DT1" s="8" t="s">
        <v>1205</v>
      </c>
      <c r="DU1" t="s">
        <v>88</v>
      </c>
      <c r="DV1" t="s">
        <v>89</v>
      </c>
      <c r="DW1" s="8" t="s">
        <v>1180</v>
      </c>
      <c r="DX1" t="s">
        <v>90</v>
      </c>
      <c r="DY1" t="s">
        <v>91</v>
      </c>
      <c r="DZ1" t="s">
        <v>92</v>
      </c>
      <c r="EA1" s="38" t="s">
        <v>1201</v>
      </c>
      <c r="EB1" t="s">
        <v>93</v>
      </c>
      <c r="EC1" s="8" t="s">
        <v>1280</v>
      </c>
      <c r="ED1" t="s">
        <v>94</v>
      </c>
      <c r="EE1" t="s">
        <v>95</v>
      </c>
      <c r="EF1" t="s">
        <v>96</v>
      </c>
      <c r="EG1" s="8" t="s">
        <v>1281</v>
      </c>
      <c r="EH1" t="s">
        <v>97</v>
      </c>
      <c r="EI1" s="53" t="s">
        <v>1352</v>
      </c>
      <c r="EJ1" t="s">
        <v>98</v>
      </c>
      <c r="EK1" s="9" t="s">
        <v>1358</v>
      </c>
      <c r="EL1" t="s">
        <v>99</v>
      </c>
      <c r="EM1" s="38" t="s">
        <v>1362</v>
      </c>
      <c r="EN1" s="38" t="s">
        <v>1381</v>
      </c>
      <c r="EO1" t="s">
        <v>100</v>
      </c>
      <c r="EP1" s="38" t="s">
        <v>1382</v>
      </c>
      <c r="EQ1" t="s">
        <v>101</v>
      </c>
      <c r="ER1" s="39" t="s">
        <v>1383</v>
      </c>
      <c r="ES1" t="s">
        <v>102</v>
      </c>
      <c r="ET1" s="39" t="s">
        <v>1417</v>
      </c>
      <c r="EU1" s="39" t="s">
        <v>1419</v>
      </c>
      <c r="EV1" s="39" t="s">
        <v>1418</v>
      </c>
      <c r="EW1" t="s">
        <v>103</v>
      </c>
      <c r="EX1" s="38" t="s">
        <v>1384</v>
      </c>
      <c r="EY1" s="38" t="s">
        <v>1452</v>
      </c>
      <c r="EZ1" t="s">
        <v>104</v>
      </c>
      <c r="FA1" s="38" t="s">
        <v>1385</v>
      </c>
      <c r="FB1" t="s">
        <v>105</v>
      </c>
      <c r="FC1" s="38" t="s">
        <v>1386</v>
      </c>
      <c r="FD1" t="s">
        <v>106</v>
      </c>
      <c r="FE1" s="38" t="s">
        <v>1462</v>
      </c>
      <c r="FF1" s="38" t="s">
        <v>1461</v>
      </c>
      <c r="FG1" t="s">
        <v>107</v>
      </c>
      <c r="FH1" s="38" t="s">
        <v>1400</v>
      </c>
      <c r="FI1" t="s">
        <v>108</v>
      </c>
      <c r="FJ1" s="38" t="s">
        <v>1388</v>
      </c>
      <c r="FK1" s="38" t="s">
        <v>1387</v>
      </c>
      <c r="FL1" t="s">
        <v>109</v>
      </c>
      <c r="FM1" s="39" t="s">
        <v>1363</v>
      </c>
      <c r="FN1" s="39" t="s">
        <v>1469</v>
      </c>
      <c r="FO1" t="s">
        <v>110</v>
      </c>
      <c r="FP1" s="38" t="s">
        <v>1413</v>
      </c>
      <c r="FQ1" t="s">
        <v>111</v>
      </c>
      <c r="FR1" s="38" t="s">
        <v>1414</v>
      </c>
      <c r="FS1" t="s">
        <v>112</v>
      </c>
      <c r="FT1" s="9" t="s">
        <v>1551</v>
      </c>
      <c r="FU1" s="9" t="s">
        <v>1555</v>
      </c>
      <c r="FV1" t="s">
        <v>113</v>
      </c>
      <c r="FW1" s="99" t="s">
        <v>1542</v>
      </c>
      <c r="FX1" t="s">
        <v>114</v>
      </c>
      <c r="FY1" t="s">
        <v>115</v>
      </c>
      <c r="FZ1" t="s">
        <v>116</v>
      </c>
      <c r="GA1" t="s">
        <v>117</v>
      </c>
      <c r="GB1" t="s">
        <v>118</v>
      </c>
      <c r="GC1" s="10" t="s">
        <v>1370</v>
      </c>
      <c r="GD1" s="10" t="s">
        <v>1375</v>
      </c>
      <c r="GE1" s="10" t="s">
        <v>1371</v>
      </c>
      <c r="GF1" s="10" t="s">
        <v>1376</v>
      </c>
      <c r="GG1" s="57" t="s">
        <v>1374</v>
      </c>
      <c r="GH1" s="78"/>
    </row>
    <row r="2" spans="1:190" s="100" customFormat="1" ht="32.4" customHeight="1" x14ac:dyDescent="0.3">
      <c r="A2" s="100" t="s">
        <v>1040</v>
      </c>
      <c r="B2" s="101">
        <v>45974.659884259301</v>
      </c>
      <c r="C2" s="101">
        <v>45974.666608796302</v>
      </c>
      <c r="D2" s="100" t="s">
        <v>1041</v>
      </c>
      <c r="E2" s="100" t="s">
        <v>1042</v>
      </c>
      <c r="F2" s="100" t="s">
        <v>119</v>
      </c>
      <c r="G2" s="100" t="s">
        <v>120</v>
      </c>
      <c r="H2" s="100" t="s">
        <v>121</v>
      </c>
      <c r="L2" s="100" t="s">
        <v>122</v>
      </c>
      <c r="M2" s="102" t="s">
        <v>123</v>
      </c>
      <c r="N2" s="103" t="s">
        <v>1045</v>
      </c>
      <c r="O2" s="102">
        <v>5</v>
      </c>
      <c r="P2" s="102">
        <v>3</v>
      </c>
      <c r="Q2" s="102"/>
      <c r="R2" s="104">
        <v>30</v>
      </c>
      <c r="S2" s="100" t="s">
        <v>125</v>
      </c>
      <c r="U2" s="100" t="s">
        <v>126</v>
      </c>
      <c r="V2" s="100" t="s">
        <v>127</v>
      </c>
      <c r="W2" s="100" t="s">
        <v>128</v>
      </c>
      <c r="X2" s="100" t="s">
        <v>129</v>
      </c>
      <c r="Y2" s="100" t="s">
        <v>130</v>
      </c>
      <c r="AA2" s="100">
        <v>3</v>
      </c>
      <c r="AB2" s="100">
        <v>1</v>
      </c>
      <c r="AC2" s="100">
        <v>3</v>
      </c>
      <c r="AD2" s="100">
        <v>5</v>
      </c>
      <c r="AE2" s="100">
        <v>6</v>
      </c>
      <c r="AF2" s="100">
        <v>6</v>
      </c>
      <c r="AG2" s="100">
        <v>6</v>
      </c>
      <c r="AH2" s="100">
        <v>1</v>
      </c>
      <c r="AI2" s="100">
        <v>3</v>
      </c>
      <c r="AJ2" s="100">
        <v>6</v>
      </c>
      <c r="AL2" s="100">
        <v>3</v>
      </c>
      <c r="AM2" s="100" t="s">
        <v>131</v>
      </c>
      <c r="AN2" s="100" t="s">
        <v>132</v>
      </c>
      <c r="AP2" s="100" t="s">
        <v>133</v>
      </c>
      <c r="AQ2" s="100" t="s">
        <v>134</v>
      </c>
      <c r="AR2" s="100">
        <v>5</v>
      </c>
      <c r="AS2" s="100">
        <v>6</v>
      </c>
      <c r="AU2" s="100">
        <v>5</v>
      </c>
      <c r="AV2" s="100">
        <v>1</v>
      </c>
      <c r="AW2" s="100">
        <v>3</v>
      </c>
      <c r="AX2" s="100">
        <v>3</v>
      </c>
      <c r="AY2" s="100">
        <v>4</v>
      </c>
      <c r="AZ2" s="100">
        <v>2</v>
      </c>
      <c r="BA2" s="100">
        <v>2</v>
      </c>
      <c r="BC2" s="100">
        <v>2</v>
      </c>
      <c r="BD2" s="100">
        <v>4</v>
      </c>
      <c r="BE2" s="100" t="s">
        <v>135</v>
      </c>
      <c r="BG2" s="100">
        <v>7</v>
      </c>
      <c r="BH2" s="100">
        <v>2</v>
      </c>
      <c r="BI2" s="100">
        <v>2</v>
      </c>
      <c r="BJ2" s="100">
        <v>1</v>
      </c>
      <c r="BL2" s="100">
        <v>5</v>
      </c>
      <c r="BM2" s="100">
        <v>5</v>
      </c>
      <c r="BN2" s="100">
        <v>3</v>
      </c>
      <c r="BO2" s="100">
        <v>4</v>
      </c>
      <c r="BP2" s="100">
        <v>2</v>
      </c>
      <c r="BQ2" s="100">
        <v>3</v>
      </c>
      <c r="BR2" s="100">
        <v>6</v>
      </c>
      <c r="BS2" s="100">
        <v>2</v>
      </c>
      <c r="BT2" s="100">
        <v>6</v>
      </c>
      <c r="BU2" s="100">
        <v>3</v>
      </c>
      <c r="BV2" s="100">
        <v>3</v>
      </c>
      <c r="BW2" s="100">
        <v>3</v>
      </c>
      <c r="BX2" s="100">
        <v>6</v>
      </c>
      <c r="BY2" s="100">
        <v>6</v>
      </c>
      <c r="BZ2" s="100">
        <v>2</v>
      </c>
      <c r="CA2" s="100">
        <v>6</v>
      </c>
      <c r="CB2" s="100">
        <v>6</v>
      </c>
      <c r="CC2" s="100">
        <v>6</v>
      </c>
      <c r="CE2" s="100">
        <v>7</v>
      </c>
      <c r="CG2" s="100">
        <v>2</v>
      </c>
      <c r="CH2" s="100">
        <v>2</v>
      </c>
      <c r="CI2" s="100">
        <v>2</v>
      </c>
      <c r="CJ2" s="100">
        <v>1</v>
      </c>
      <c r="CK2" s="100">
        <v>2</v>
      </c>
      <c r="CL2" s="100">
        <v>2</v>
      </c>
      <c r="CM2" s="100">
        <v>2</v>
      </c>
      <c r="CN2" s="100">
        <v>2</v>
      </c>
      <c r="CO2" s="100">
        <v>2</v>
      </c>
      <c r="CP2" s="100">
        <v>5</v>
      </c>
      <c r="CQ2" s="100">
        <v>3</v>
      </c>
      <c r="CR2" s="100">
        <v>2</v>
      </c>
      <c r="CS2" s="100">
        <v>2</v>
      </c>
      <c r="CT2" s="100">
        <v>2</v>
      </c>
      <c r="CU2" s="100">
        <v>2</v>
      </c>
      <c r="CV2" s="100">
        <v>5</v>
      </c>
      <c r="CW2" s="100">
        <v>5</v>
      </c>
      <c r="CX2" s="100">
        <v>6</v>
      </c>
      <c r="CY2" s="100">
        <v>6</v>
      </c>
      <c r="CZ2" s="100">
        <v>6</v>
      </c>
      <c r="DA2" s="100">
        <v>6</v>
      </c>
      <c r="DB2" s="100">
        <v>6</v>
      </c>
      <c r="DC2" s="100">
        <v>5</v>
      </c>
      <c r="DD2" s="100">
        <v>5</v>
      </c>
      <c r="DE2" s="100">
        <v>3</v>
      </c>
      <c r="DF2" s="100">
        <v>3</v>
      </c>
      <c r="DG2" s="100">
        <v>2</v>
      </c>
      <c r="DH2" s="100">
        <v>3</v>
      </c>
      <c r="DI2" s="100">
        <v>3</v>
      </c>
      <c r="DJ2" s="100">
        <v>3</v>
      </c>
      <c r="DL2" s="100" t="s">
        <v>136</v>
      </c>
      <c r="DN2" s="100" t="s">
        <v>137</v>
      </c>
      <c r="DO2" s="100">
        <v>6</v>
      </c>
      <c r="DQ2" s="100" t="s">
        <v>138</v>
      </c>
      <c r="DR2" s="100" t="s">
        <v>139</v>
      </c>
      <c r="DS2" s="100" t="s">
        <v>140</v>
      </c>
      <c r="DU2" s="100" t="s">
        <v>141</v>
      </c>
      <c r="DV2" s="100" t="s">
        <v>142</v>
      </c>
      <c r="DX2" s="100">
        <v>6</v>
      </c>
      <c r="DY2" s="100">
        <v>7</v>
      </c>
      <c r="DZ2" s="100">
        <v>6</v>
      </c>
      <c r="EA2" s="100">
        <v>9.99</v>
      </c>
      <c r="EB2" s="104" t="s">
        <v>143</v>
      </c>
      <c r="EC2" s="104"/>
      <c r="ED2" s="100">
        <v>5</v>
      </c>
      <c r="EE2" s="100">
        <v>6</v>
      </c>
      <c r="EF2" s="100">
        <v>5</v>
      </c>
      <c r="EH2" s="100" t="s">
        <v>144</v>
      </c>
      <c r="EI2" s="103" t="s">
        <v>1353</v>
      </c>
      <c r="EJ2" s="100" t="s">
        <v>145</v>
      </c>
      <c r="EL2" s="100" t="s">
        <v>146</v>
      </c>
      <c r="EN2" s="105"/>
      <c r="EO2" s="100" t="s">
        <v>147</v>
      </c>
      <c r="EP2" s="106"/>
      <c r="EQ2" s="100" t="s">
        <v>148</v>
      </c>
      <c r="ER2" s="107"/>
      <c r="ES2" s="100" t="s">
        <v>149</v>
      </c>
      <c r="ET2" s="107"/>
      <c r="EU2" s="107"/>
      <c r="EV2" s="107"/>
      <c r="EW2" s="100" t="s">
        <v>150</v>
      </c>
      <c r="EX2" s="105"/>
      <c r="EY2" s="105"/>
      <c r="EZ2" s="100" t="s">
        <v>150</v>
      </c>
      <c r="FA2" s="106"/>
      <c r="FB2" s="100" t="s">
        <v>151</v>
      </c>
      <c r="FC2" s="106"/>
      <c r="FD2" s="100" t="s">
        <v>150</v>
      </c>
      <c r="FE2" s="106"/>
      <c r="FF2" s="106"/>
      <c r="FG2" s="100" t="s">
        <v>150</v>
      </c>
      <c r="FH2" s="106"/>
      <c r="FI2" s="100" t="s">
        <v>150</v>
      </c>
      <c r="FJ2" s="106"/>
      <c r="FK2" s="106"/>
      <c r="FL2" s="100" t="s">
        <v>150</v>
      </c>
      <c r="FN2" s="106"/>
      <c r="FO2" s="100" t="s">
        <v>152</v>
      </c>
      <c r="FP2" s="106"/>
      <c r="FQ2" s="100" t="s">
        <v>153</v>
      </c>
      <c r="FS2" s="100" t="s">
        <v>154</v>
      </c>
      <c r="FU2" s="108"/>
      <c r="FV2" s="100" t="s">
        <v>155</v>
      </c>
      <c r="FX2" s="100" t="s">
        <v>156</v>
      </c>
      <c r="FZ2" s="100" t="s">
        <v>157</v>
      </c>
      <c r="GA2" s="100" t="s">
        <v>158</v>
      </c>
      <c r="GB2" s="100" t="s">
        <v>1366</v>
      </c>
      <c r="GC2" s="109" t="str">
        <f t="shared" ref="GC2:GC32" si="0">RIGHT(D2, 4)</f>
        <v>1300</v>
      </c>
      <c r="GD2" s="109">
        <f t="shared" ref="GD2:GD32" si="1">TIMEVALUE(LEFT(RIGHT(TRIM(D2),4),2) &amp; ":" &amp; RIGHT(TRIM(D2),2))</f>
        <v>0.54166666666666663</v>
      </c>
      <c r="GE2" s="109" t="str">
        <f t="shared" ref="GE2:GE32" si="2">RIGHT(GB2, 4)</f>
        <v>1440</v>
      </c>
      <c r="GF2" s="109">
        <f t="shared" ref="GF2:GF32" si="3">TIMEVALUE(LEFT(RIGHT(TRIM(GB2),4),2) &amp; ":" &amp; RIGHT(TRIM(GB2),2))</f>
        <v>0.61111111111111116</v>
      </c>
      <c r="GG2" s="110">
        <f t="shared" ref="GG2:GG32" si="4">GF2-GD2</f>
        <v>6.9444444444444531E-2</v>
      </c>
    </row>
    <row r="3" spans="1:190" x14ac:dyDescent="0.3">
      <c r="B3" s="4">
        <v>45978.479479166701</v>
      </c>
      <c r="C3" s="4">
        <v>45978.555115740703</v>
      </c>
      <c r="D3" t="s">
        <v>159</v>
      </c>
      <c r="E3" t="s">
        <v>160</v>
      </c>
      <c r="F3" t="s">
        <v>119</v>
      </c>
      <c r="G3" t="s">
        <v>120</v>
      </c>
      <c r="H3" t="s">
        <v>161</v>
      </c>
      <c r="I3" s="8"/>
      <c r="J3" s="8"/>
      <c r="K3" s="8"/>
      <c r="L3" t="s">
        <v>162</v>
      </c>
      <c r="M3" s="5" t="s">
        <v>163</v>
      </c>
      <c r="N3" s="7"/>
      <c r="O3" s="5">
        <v>7</v>
      </c>
      <c r="P3" s="5">
        <v>5</v>
      </c>
      <c r="Q3" s="5"/>
      <c r="R3" s="2">
        <v>22</v>
      </c>
      <c r="S3" t="s">
        <v>164</v>
      </c>
      <c r="T3" s="8" t="s">
        <v>1048</v>
      </c>
      <c r="U3" t="s">
        <v>165</v>
      </c>
      <c r="V3" t="s">
        <v>166</v>
      </c>
      <c r="W3" t="s">
        <v>167</v>
      </c>
      <c r="X3" t="s">
        <v>168</v>
      </c>
      <c r="Y3" t="s">
        <v>169</v>
      </c>
      <c r="Z3" s="8"/>
      <c r="AA3">
        <v>2</v>
      </c>
      <c r="AB3">
        <v>2</v>
      </c>
      <c r="AC3">
        <v>6</v>
      </c>
      <c r="AD3">
        <v>6</v>
      </c>
      <c r="AE3">
        <v>6</v>
      </c>
      <c r="AF3">
        <v>5</v>
      </c>
      <c r="AG3">
        <v>5</v>
      </c>
      <c r="AH3">
        <v>3</v>
      </c>
      <c r="AI3">
        <v>5</v>
      </c>
      <c r="AJ3">
        <v>2</v>
      </c>
      <c r="AK3" s="8"/>
      <c r="AL3">
        <v>3</v>
      </c>
      <c r="AM3" t="s">
        <v>170</v>
      </c>
      <c r="AN3" t="s">
        <v>132</v>
      </c>
      <c r="AO3" s="8"/>
      <c r="AP3" t="s">
        <v>133</v>
      </c>
      <c r="AQ3" t="s">
        <v>171</v>
      </c>
      <c r="AR3">
        <v>7</v>
      </c>
      <c r="AS3">
        <v>6</v>
      </c>
      <c r="AT3" s="9"/>
      <c r="AU3">
        <v>3</v>
      </c>
      <c r="AV3">
        <v>3</v>
      </c>
      <c r="AW3">
        <v>3</v>
      </c>
      <c r="AX3">
        <v>3</v>
      </c>
      <c r="AY3">
        <v>5</v>
      </c>
      <c r="AZ3">
        <v>5</v>
      </c>
      <c r="BA3">
        <v>4</v>
      </c>
      <c r="BB3" s="8"/>
      <c r="BC3">
        <v>4</v>
      </c>
      <c r="BD3">
        <v>6</v>
      </c>
      <c r="BE3" t="s">
        <v>172</v>
      </c>
      <c r="BF3" s="8"/>
      <c r="BG3">
        <v>7</v>
      </c>
      <c r="BH3">
        <v>6</v>
      </c>
      <c r="BI3">
        <v>1</v>
      </c>
      <c r="BJ3">
        <v>1</v>
      </c>
      <c r="BK3" s="9"/>
      <c r="BL3">
        <v>7</v>
      </c>
      <c r="BM3">
        <v>7</v>
      </c>
      <c r="BN3">
        <v>6</v>
      </c>
      <c r="BO3">
        <v>7</v>
      </c>
      <c r="BP3">
        <v>2</v>
      </c>
      <c r="BQ3">
        <v>2</v>
      </c>
      <c r="BR3">
        <v>5</v>
      </c>
      <c r="BS3">
        <v>4</v>
      </c>
      <c r="BT3">
        <v>4</v>
      </c>
      <c r="BU3">
        <v>7</v>
      </c>
      <c r="BV3">
        <v>7</v>
      </c>
      <c r="BW3">
        <v>7</v>
      </c>
      <c r="BX3">
        <v>2</v>
      </c>
      <c r="BY3">
        <v>2</v>
      </c>
      <c r="BZ3">
        <v>7</v>
      </c>
      <c r="CA3">
        <v>2</v>
      </c>
      <c r="CB3">
        <v>7</v>
      </c>
      <c r="CC3">
        <v>7</v>
      </c>
      <c r="CD3" s="8"/>
      <c r="CE3">
        <v>2</v>
      </c>
      <c r="CF3" s="9"/>
      <c r="CG3">
        <v>3</v>
      </c>
      <c r="CH3">
        <v>5</v>
      </c>
      <c r="CI3">
        <v>5</v>
      </c>
      <c r="CJ3">
        <v>7</v>
      </c>
      <c r="CK3">
        <v>5</v>
      </c>
      <c r="CL3">
        <v>5</v>
      </c>
      <c r="CM3">
        <v>2</v>
      </c>
      <c r="CN3">
        <v>5</v>
      </c>
      <c r="CO3">
        <v>5</v>
      </c>
      <c r="CP3">
        <v>6</v>
      </c>
      <c r="CQ3">
        <v>4</v>
      </c>
      <c r="CR3">
        <v>4</v>
      </c>
      <c r="CS3">
        <v>7</v>
      </c>
      <c r="CT3">
        <v>7</v>
      </c>
      <c r="CU3">
        <v>7</v>
      </c>
      <c r="CV3">
        <v>7</v>
      </c>
      <c r="CW3">
        <v>7</v>
      </c>
      <c r="CX3">
        <v>7</v>
      </c>
      <c r="CY3">
        <v>5</v>
      </c>
      <c r="CZ3">
        <v>5</v>
      </c>
      <c r="DA3">
        <v>5</v>
      </c>
      <c r="DB3">
        <v>2</v>
      </c>
      <c r="DC3">
        <v>2</v>
      </c>
      <c r="DD3">
        <v>2</v>
      </c>
      <c r="DE3">
        <v>7</v>
      </c>
      <c r="DF3">
        <v>7</v>
      </c>
      <c r="DG3">
        <v>7</v>
      </c>
      <c r="DH3">
        <v>3</v>
      </c>
      <c r="DI3">
        <v>3</v>
      </c>
      <c r="DJ3">
        <v>2</v>
      </c>
      <c r="DK3" s="8"/>
      <c r="DL3" t="s">
        <v>173</v>
      </c>
      <c r="DM3" s="7" t="s">
        <v>1206</v>
      </c>
      <c r="DN3" t="s">
        <v>174</v>
      </c>
      <c r="DO3">
        <v>7</v>
      </c>
      <c r="DP3" s="48" t="s">
        <v>1218</v>
      </c>
      <c r="DQ3" t="s">
        <v>175</v>
      </c>
      <c r="DR3" t="s">
        <v>176</v>
      </c>
      <c r="DS3" t="s">
        <v>177</v>
      </c>
      <c r="DT3" s="8"/>
      <c r="DU3" t="s">
        <v>178</v>
      </c>
      <c r="DV3" t="s">
        <v>179</v>
      </c>
      <c r="DW3" s="8"/>
      <c r="DX3">
        <v>6</v>
      </c>
      <c r="DY3">
        <v>2</v>
      </c>
      <c r="DZ3">
        <v>2</v>
      </c>
      <c r="EA3" s="9">
        <v>4.5</v>
      </c>
      <c r="EB3" t="s">
        <v>180</v>
      </c>
      <c r="EC3" s="8"/>
      <c r="ED3">
        <v>7</v>
      </c>
      <c r="EE3">
        <v>7</v>
      </c>
      <c r="EF3">
        <v>7</v>
      </c>
      <c r="EG3" s="8"/>
      <c r="EH3" t="s">
        <v>144</v>
      </c>
      <c r="EI3" s="7" t="s">
        <v>1353</v>
      </c>
      <c r="EJ3" t="s">
        <v>181</v>
      </c>
      <c r="EK3" s="7" t="s">
        <v>1359</v>
      </c>
      <c r="EL3" t="s">
        <v>182</v>
      </c>
      <c r="EM3" s="8"/>
      <c r="EN3" s="56" t="s">
        <v>1389</v>
      </c>
      <c r="EO3" t="s">
        <v>150</v>
      </c>
      <c r="EP3" s="38" t="s">
        <v>1423</v>
      </c>
      <c r="EQ3" t="s">
        <v>183</v>
      </c>
      <c r="ER3" s="39" t="s">
        <v>1437</v>
      </c>
      <c r="ES3" t="s">
        <v>184</v>
      </c>
      <c r="ET3" s="39" t="s">
        <v>1389</v>
      </c>
      <c r="EU3" s="39" t="s">
        <v>1389</v>
      </c>
      <c r="EV3" s="39"/>
      <c r="EW3" t="s">
        <v>150</v>
      </c>
      <c r="EX3" s="56" t="s">
        <v>1389</v>
      </c>
      <c r="EY3" s="56" t="s">
        <v>1389</v>
      </c>
      <c r="EZ3" t="s">
        <v>150</v>
      </c>
      <c r="FA3" s="38" t="s">
        <v>1389</v>
      </c>
      <c r="FB3" t="s">
        <v>150</v>
      </c>
      <c r="FC3" s="38" t="s">
        <v>1389</v>
      </c>
      <c r="FD3" t="s">
        <v>150</v>
      </c>
      <c r="FE3" s="38" t="s">
        <v>1463</v>
      </c>
      <c r="FF3" s="38" t="s">
        <v>1389</v>
      </c>
      <c r="FG3" t="s">
        <v>185</v>
      </c>
      <c r="FH3" s="38" t="s">
        <v>1389</v>
      </c>
      <c r="FI3" t="s">
        <v>186</v>
      </c>
      <c r="FJ3" s="38" t="s">
        <v>1389</v>
      </c>
      <c r="FK3" s="38" t="s">
        <v>1389</v>
      </c>
      <c r="FL3" t="s">
        <v>187</v>
      </c>
      <c r="FM3" s="8"/>
      <c r="FN3" s="38" t="s">
        <v>1470</v>
      </c>
      <c r="FO3" t="s">
        <v>188</v>
      </c>
      <c r="FP3" s="38" t="s">
        <v>1505</v>
      </c>
      <c r="FQ3" t="s">
        <v>189</v>
      </c>
      <c r="FS3" t="s">
        <v>190</v>
      </c>
      <c r="FT3" s="10" t="s">
        <v>1543</v>
      </c>
      <c r="FU3" s="96" t="s">
        <v>1552</v>
      </c>
      <c r="FV3" t="s">
        <v>191</v>
      </c>
      <c r="FX3" t="s">
        <v>192</v>
      </c>
      <c r="FY3" t="s">
        <v>193</v>
      </c>
      <c r="FZ3" s="2" t="s">
        <v>194</v>
      </c>
      <c r="GA3" t="s">
        <v>1365</v>
      </c>
      <c r="GB3" t="s">
        <v>195</v>
      </c>
      <c r="GC3" s="55" t="str">
        <f t="shared" si="0"/>
        <v>1100</v>
      </c>
      <c r="GD3" s="55">
        <f t="shared" si="1"/>
        <v>0.45833333333333331</v>
      </c>
      <c r="GE3" s="55" t="str">
        <f t="shared" si="2"/>
        <v>1215</v>
      </c>
      <c r="GF3" s="55">
        <f t="shared" si="3"/>
        <v>0.51041666666666663</v>
      </c>
      <c r="GG3" s="58">
        <f t="shared" si="4"/>
        <v>5.2083333333333315E-2</v>
      </c>
      <c r="GH3" s="78"/>
    </row>
    <row r="4" spans="1:190" x14ac:dyDescent="0.3">
      <c r="B4" s="4">
        <v>45979.659618055601</v>
      </c>
      <c r="C4" s="4">
        <v>45979.726550925901</v>
      </c>
      <c r="D4" t="s">
        <v>196</v>
      </c>
      <c r="E4" t="s">
        <v>160</v>
      </c>
      <c r="F4" t="s">
        <v>119</v>
      </c>
      <c r="G4" t="s">
        <v>120</v>
      </c>
      <c r="H4" t="s">
        <v>197</v>
      </c>
      <c r="I4" s="8"/>
      <c r="J4" s="8"/>
      <c r="K4" s="8"/>
      <c r="L4" t="s">
        <v>198</v>
      </c>
      <c r="M4" s="5" t="s">
        <v>199</v>
      </c>
      <c r="N4" s="7" t="s">
        <v>1045</v>
      </c>
      <c r="O4" s="5">
        <v>7</v>
      </c>
      <c r="P4" s="5">
        <v>4</v>
      </c>
      <c r="Q4" s="5">
        <v>2</v>
      </c>
      <c r="R4" s="2">
        <v>26</v>
      </c>
      <c r="S4" t="s">
        <v>125</v>
      </c>
      <c r="T4" s="8" t="s">
        <v>201</v>
      </c>
      <c r="U4" t="s">
        <v>201</v>
      </c>
      <c r="V4" t="s">
        <v>166</v>
      </c>
      <c r="W4" t="s">
        <v>202</v>
      </c>
      <c r="X4" t="s">
        <v>203</v>
      </c>
      <c r="Y4" t="s">
        <v>130</v>
      </c>
      <c r="Z4" s="8"/>
      <c r="AA4">
        <v>5</v>
      </c>
      <c r="AB4">
        <v>1</v>
      </c>
      <c r="AC4">
        <v>5</v>
      </c>
      <c r="AD4">
        <v>5</v>
      </c>
      <c r="AE4">
        <v>6</v>
      </c>
      <c r="AF4">
        <v>4</v>
      </c>
      <c r="AG4">
        <v>7</v>
      </c>
      <c r="AH4">
        <v>2</v>
      </c>
      <c r="AI4">
        <v>3</v>
      </c>
      <c r="AJ4">
        <v>1</v>
      </c>
      <c r="AK4" s="8"/>
      <c r="AL4">
        <v>3</v>
      </c>
      <c r="AM4" t="s">
        <v>170</v>
      </c>
      <c r="AN4" t="s">
        <v>132</v>
      </c>
      <c r="AO4" s="8"/>
      <c r="AP4" t="s">
        <v>133</v>
      </c>
      <c r="AQ4" t="s">
        <v>204</v>
      </c>
      <c r="AR4">
        <v>6</v>
      </c>
      <c r="AS4">
        <v>6</v>
      </c>
      <c r="AT4" s="9"/>
      <c r="AU4">
        <v>3</v>
      </c>
      <c r="AV4">
        <v>1</v>
      </c>
      <c r="AW4">
        <v>5</v>
      </c>
      <c r="AX4">
        <v>5</v>
      </c>
      <c r="AY4">
        <v>7</v>
      </c>
      <c r="AZ4">
        <v>2</v>
      </c>
      <c r="BA4">
        <v>4</v>
      </c>
      <c r="BB4" s="8"/>
      <c r="BC4">
        <v>5</v>
      </c>
      <c r="BD4">
        <v>5</v>
      </c>
      <c r="BE4" t="s">
        <v>135</v>
      </c>
      <c r="BF4" s="8"/>
      <c r="BG4">
        <v>3</v>
      </c>
      <c r="BH4">
        <v>5</v>
      </c>
      <c r="BI4">
        <v>4</v>
      </c>
      <c r="BJ4">
        <v>2</v>
      </c>
      <c r="BK4" s="9"/>
      <c r="BL4">
        <v>6</v>
      </c>
      <c r="BM4">
        <v>5</v>
      </c>
      <c r="BN4">
        <v>5</v>
      </c>
      <c r="BO4">
        <v>5</v>
      </c>
      <c r="BP4">
        <v>6</v>
      </c>
      <c r="BQ4">
        <v>7</v>
      </c>
      <c r="BR4">
        <v>6</v>
      </c>
      <c r="BS4">
        <v>3</v>
      </c>
      <c r="BT4">
        <v>2</v>
      </c>
      <c r="BU4">
        <v>2</v>
      </c>
      <c r="BV4">
        <v>6</v>
      </c>
      <c r="BW4">
        <v>7</v>
      </c>
      <c r="BX4">
        <v>5</v>
      </c>
      <c r="BY4">
        <v>5</v>
      </c>
      <c r="BZ4">
        <v>1</v>
      </c>
      <c r="CA4">
        <v>3</v>
      </c>
      <c r="CB4">
        <v>3</v>
      </c>
      <c r="CC4">
        <v>3</v>
      </c>
      <c r="CD4" s="8"/>
      <c r="CE4">
        <v>3</v>
      </c>
      <c r="CF4" s="9"/>
      <c r="CG4">
        <v>3</v>
      </c>
      <c r="CH4">
        <v>4</v>
      </c>
      <c r="CI4">
        <v>3</v>
      </c>
      <c r="CJ4">
        <v>5</v>
      </c>
      <c r="CK4">
        <v>4</v>
      </c>
      <c r="CL4">
        <v>2</v>
      </c>
      <c r="CM4">
        <v>4</v>
      </c>
      <c r="CN4">
        <v>5</v>
      </c>
      <c r="CO4">
        <v>5</v>
      </c>
      <c r="CP4">
        <v>3</v>
      </c>
      <c r="CQ4">
        <v>5</v>
      </c>
      <c r="CR4">
        <v>5</v>
      </c>
      <c r="CS4">
        <v>7</v>
      </c>
      <c r="CT4">
        <v>6</v>
      </c>
      <c r="CU4">
        <v>6</v>
      </c>
      <c r="CV4">
        <v>7</v>
      </c>
      <c r="CW4">
        <v>7</v>
      </c>
      <c r="CX4">
        <v>7</v>
      </c>
      <c r="CY4">
        <v>5</v>
      </c>
      <c r="CZ4">
        <v>4</v>
      </c>
      <c r="DA4">
        <v>4</v>
      </c>
      <c r="DB4">
        <v>1</v>
      </c>
      <c r="DC4">
        <v>2</v>
      </c>
      <c r="DD4">
        <v>1</v>
      </c>
      <c r="DE4">
        <v>5</v>
      </c>
      <c r="DF4">
        <v>5</v>
      </c>
      <c r="DG4">
        <v>4</v>
      </c>
      <c r="DH4">
        <v>2</v>
      </c>
      <c r="DI4">
        <v>3</v>
      </c>
      <c r="DJ4">
        <v>3</v>
      </c>
      <c r="DK4" s="8"/>
      <c r="DL4" t="s">
        <v>173</v>
      </c>
      <c r="DM4" s="7" t="s">
        <v>1206</v>
      </c>
      <c r="DN4" t="s">
        <v>205</v>
      </c>
      <c r="DO4">
        <v>2</v>
      </c>
      <c r="DP4" s="8"/>
      <c r="DQ4" t="s">
        <v>206</v>
      </c>
      <c r="DR4" t="s">
        <v>176</v>
      </c>
      <c r="DS4" t="s">
        <v>207</v>
      </c>
      <c r="DT4" s="8"/>
      <c r="DU4" t="s">
        <v>208</v>
      </c>
      <c r="DV4" t="s">
        <v>209</v>
      </c>
      <c r="DW4" s="8"/>
      <c r="DX4">
        <v>7</v>
      </c>
      <c r="DY4">
        <v>7</v>
      </c>
      <c r="DZ4">
        <v>1</v>
      </c>
      <c r="EA4" s="9">
        <v>15</v>
      </c>
      <c r="EB4" s="2" t="s">
        <v>210</v>
      </c>
      <c r="EC4" s="49"/>
      <c r="ED4">
        <v>4</v>
      </c>
      <c r="EE4">
        <v>6</v>
      </c>
      <c r="EF4">
        <v>6</v>
      </c>
      <c r="EG4" s="8"/>
      <c r="EH4" t="s">
        <v>144</v>
      </c>
      <c r="EI4" s="7" t="s">
        <v>1354</v>
      </c>
      <c r="EJ4" t="s">
        <v>211</v>
      </c>
      <c r="EK4" s="7" t="s">
        <v>1359</v>
      </c>
      <c r="EL4" t="s">
        <v>212</v>
      </c>
      <c r="EM4" s="8"/>
      <c r="EN4" s="56" t="s">
        <v>1407</v>
      </c>
      <c r="EO4" t="s">
        <v>213</v>
      </c>
      <c r="EP4" s="38" t="s">
        <v>1424</v>
      </c>
      <c r="EQ4" t="s">
        <v>214</v>
      </c>
      <c r="ER4" s="39" t="s">
        <v>1438</v>
      </c>
      <c r="ES4" t="s">
        <v>215</v>
      </c>
      <c r="ET4" s="39" t="s">
        <v>1448</v>
      </c>
      <c r="EU4" s="39" t="s">
        <v>1389</v>
      </c>
      <c r="EV4" s="39"/>
      <c r="EW4" t="s">
        <v>216</v>
      </c>
      <c r="EX4" s="56" t="s">
        <v>1451</v>
      </c>
      <c r="EY4" s="56" t="s">
        <v>1389</v>
      </c>
      <c r="EZ4" t="s">
        <v>217</v>
      </c>
      <c r="FA4" s="38" t="s">
        <v>1439</v>
      </c>
      <c r="FB4" t="s">
        <v>218</v>
      </c>
      <c r="FC4" s="38" t="s">
        <v>1459</v>
      </c>
      <c r="FD4" t="s">
        <v>219</v>
      </c>
      <c r="FE4" s="38" t="s">
        <v>1463</v>
      </c>
      <c r="FF4" s="38" t="s">
        <v>1389</v>
      </c>
      <c r="FG4" t="s">
        <v>220</v>
      </c>
      <c r="FH4" s="38" t="s">
        <v>1404</v>
      </c>
      <c r="FI4" t="s">
        <v>221</v>
      </c>
      <c r="FJ4" s="38" t="s">
        <v>1389</v>
      </c>
      <c r="FK4" s="38" t="s">
        <v>1389</v>
      </c>
      <c r="FL4" t="s">
        <v>222</v>
      </c>
      <c r="FM4" s="8"/>
      <c r="FN4" s="38" t="s">
        <v>1471</v>
      </c>
      <c r="FO4" t="s">
        <v>223</v>
      </c>
      <c r="FP4" s="38" t="s">
        <v>1389</v>
      </c>
      <c r="FQ4" t="s">
        <v>224</v>
      </c>
      <c r="FS4" t="s">
        <v>154</v>
      </c>
      <c r="FT4" s="10" t="s">
        <v>1545</v>
      </c>
      <c r="FU4" s="96" t="s">
        <v>1556</v>
      </c>
      <c r="FV4" t="s">
        <v>225</v>
      </c>
      <c r="FX4" t="s">
        <v>226</v>
      </c>
      <c r="FY4" t="s">
        <v>193</v>
      </c>
      <c r="FZ4" t="s">
        <v>227</v>
      </c>
      <c r="GA4" t="s">
        <v>228</v>
      </c>
      <c r="GB4" t="s">
        <v>1373</v>
      </c>
      <c r="GC4" s="55" t="str">
        <f t="shared" si="0"/>
        <v>1500</v>
      </c>
      <c r="GD4" s="55">
        <f t="shared" si="1"/>
        <v>0.625</v>
      </c>
      <c r="GE4" s="55" t="str">
        <f t="shared" si="2"/>
        <v>1620</v>
      </c>
      <c r="GF4" s="55">
        <f t="shared" si="3"/>
        <v>0.68055555555555558</v>
      </c>
      <c r="GG4" s="58">
        <f t="shared" si="4"/>
        <v>5.555555555555558E-2</v>
      </c>
      <c r="GH4" s="78"/>
    </row>
    <row r="5" spans="1:190" x14ac:dyDescent="0.3">
      <c r="B5" s="4">
        <v>45980.475868055597</v>
      </c>
      <c r="C5" s="4">
        <v>45980.654166666704</v>
      </c>
      <c r="D5" t="s">
        <v>229</v>
      </c>
      <c r="E5" t="s">
        <v>160</v>
      </c>
      <c r="F5" t="s">
        <v>119</v>
      </c>
      <c r="G5" t="s">
        <v>120</v>
      </c>
      <c r="H5" t="s">
        <v>230</v>
      </c>
      <c r="I5" s="8"/>
      <c r="J5" s="8"/>
      <c r="K5" s="8"/>
      <c r="L5" t="s">
        <v>231</v>
      </c>
      <c r="M5" s="5" t="s">
        <v>232</v>
      </c>
      <c r="N5" s="7" t="s">
        <v>1045</v>
      </c>
      <c r="O5" s="5">
        <v>7</v>
      </c>
      <c r="P5" s="5">
        <v>5</v>
      </c>
      <c r="Q5" s="5">
        <v>2</v>
      </c>
      <c r="R5" s="2">
        <v>23</v>
      </c>
      <c r="S5" t="s">
        <v>233</v>
      </c>
      <c r="T5" s="8" t="s">
        <v>1049</v>
      </c>
      <c r="U5" t="s">
        <v>234</v>
      </c>
      <c r="V5" t="s">
        <v>166</v>
      </c>
      <c r="W5" t="s">
        <v>235</v>
      </c>
      <c r="X5" t="s">
        <v>236</v>
      </c>
      <c r="Y5" t="s">
        <v>130</v>
      </c>
      <c r="Z5" s="8"/>
      <c r="AA5">
        <v>5</v>
      </c>
      <c r="AB5">
        <v>3</v>
      </c>
      <c r="AC5">
        <v>4</v>
      </c>
      <c r="AD5">
        <v>7</v>
      </c>
      <c r="AE5">
        <v>6</v>
      </c>
      <c r="AF5">
        <v>5</v>
      </c>
      <c r="AG5">
        <v>7</v>
      </c>
      <c r="AH5">
        <v>6</v>
      </c>
      <c r="AI5">
        <v>1</v>
      </c>
      <c r="AJ5">
        <v>3</v>
      </c>
      <c r="AK5" s="8"/>
      <c r="AL5">
        <v>3</v>
      </c>
      <c r="AM5" t="s">
        <v>170</v>
      </c>
      <c r="AN5" t="s">
        <v>132</v>
      </c>
      <c r="AO5" s="8"/>
      <c r="AP5" t="s">
        <v>133</v>
      </c>
      <c r="AQ5" t="s">
        <v>237</v>
      </c>
      <c r="AR5">
        <v>6</v>
      </c>
      <c r="AS5">
        <v>4</v>
      </c>
      <c r="AT5" s="9"/>
      <c r="AU5" s="32">
        <v>5</v>
      </c>
      <c r="AV5">
        <v>3</v>
      </c>
      <c r="AW5">
        <v>2</v>
      </c>
      <c r="AX5">
        <v>2</v>
      </c>
      <c r="AY5">
        <v>1</v>
      </c>
      <c r="AZ5">
        <v>4</v>
      </c>
      <c r="BA5">
        <v>1</v>
      </c>
      <c r="BB5" s="8"/>
      <c r="BC5">
        <v>1</v>
      </c>
      <c r="BD5">
        <v>1</v>
      </c>
      <c r="BE5" t="s">
        <v>135</v>
      </c>
      <c r="BF5" s="8"/>
      <c r="BG5">
        <v>7</v>
      </c>
      <c r="BH5">
        <v>2</v>
      </c>
      <c r="BI5">
        <v>1</v>
      </c>
      <c r="BJ5">
        <v>1</v>
      </c>
      <c r="BK5" s="9"/>
      <c r="BL5">
        <v>7</v>
      </c>
      <c r="BM5">
        <v>5</v>
      </c>
      <c r="BN5">
        <v>1</v>
      </c>
      <c r="BO5">
        <v>2</v>
      </c>
      <c r="BP5">
        <v>3</v>
      </c>
      <c r="BQ5">
        <v>1</v>
      </c>
      <c r="BR5">
        <v>2</v>
      </c>
      <c r="BS5">
        <v>5</v>
      </c>
      <c r="BT5">
        <v>2</v>
      </c>
      <c r="BU5">
        <v>1</v>
      </c>
      <c r="BV5">
        <v>3</v>
      </c>
      <c r="BW5">
        <v>1</v>
      </c>
      <c r="BX5">
        <v>4</v>
      </c>
      <c r="BY5">
        <v>7</v>
      </c>
      <c r="BZ5">
        <v>1</v>
      </c>
      <c r="CA5">
        <v>1</v>
      </c>
      <c r="CB5">
        <v>2</v>
      </c>
      <c r="CC5">
        <v>1</v>
      </c>
      <c r="CD5" s="8"/>
      <c r="CE5">
        <v>4</v>
      </c>
      <c r="CF5" s="9"/>
      <c r="CG5">
        <v>1</v>
      </c>
      <c r="CH5">
        <v>1</v>
      </c>
      <c r="CI5">
        <v>1</v>
      </c>
      <c r="CJ5">
        <v>1</v>
      </c>
      <c r="CK5">
        <v>1</v>
      </c>
      <c r="CL5">
        <v>1</v>
      </c>
      <c r="CM5">
        <v>4</v>
      </c>
      <c r="CN5">
        <v>3</v>
      </c>
      <c r="CO5">
        <v>2</v>
      </c>
      <c r="CP5">
        <v>1</v>
      </c>
      <c r="CQ5">
        <v>1</v>
      </c>
      <c r="CR5">
        <v>3</v>
      </c>
      <c r="CS5">
        <v>1</v>
      </c>
      <c r="CT5">
        <v>1</v>
      </c>
      <c r="CU5">
        <v>1</v>
      </c>
      <c r="CV5">
        <v>6</v>
      </c>
      <c r="CW5">
        <v>4</v>
      </c>
      <c r="CX5">
        <v>4</v>
      </c>
      <c r="CY5">
        <v>2</v>
      </c>
      <c r="CZ5">
        <v>1</v>
      </c>
      <c r="DA5">
        <v>2</v>
      </c>
      <c r="DB5">
        <v>1</v>
      </c>
      <c r="DC5">
        <v>1</v>
      </c>
      <c r="DD5">
        <v>1</v>
      </c>
      <c r="DE5">
        <v>1</v>
      </c>
      <c r="DF5">
        <v>1</v>
      </c>
      <c r="DG5">
        <v>1</v>
      </c>
      <c r="DH5">
        <v>5</v>
      </c>
      <c r="DI5">
        <v>5</v>
      </c>
      <c r="DJ5">
        <v>5</v>
      </c>
      <c r="DK5" s="8"/>
      <c r="DL5" t="s">
        <v>173</v>
      </c>
      <c r="DM5" s="7" t="s">
        <v>1206</v>
      </c>
      <c r="DN5" t="s">
        <v>238</v>
      </c>
      <c r="DO5">
        <v>5</v>
      </c>
      <c r="DP5" s="48" t="s">
        <v>1218</v>
      </c>
      <c r="DQ5" t="s">
        <v>239</v>
      </c>
      <c r="DR5" t="s">
        <v>176</v>
      </c>
      <c r="DS5" t="s">
        <v>240</v>
      </c>
      <c r="DT5" s="8"/>
      <c r="DU5" t="s">
        <v>241</v>
      </c>
      <c r="DV5" t="s">
        <v>242</v>
      </c>
      <c r="DW5" s="8"/>
      <c r="DX5">
        <v>1</v>
      </c>
      <c r="DY5">
        <v>5</v>
      </c>
      <c r="DZ5">
        <v>1</v>
      </c>
      <c r="EA5" s="9">
        <v>7</v>
      </c>
      <c r="EB5" s="2" t="s">
        <v>243</v>
      </c>
      <c r="EC5" s="49"/>
      <c r="ED5">
        <v>3</v>
      </c>
      <c r="EE5">
        <v>3</v>
      </c>
      <c r="EF5">
        <v>7</v>
      </c>
      <c r="EG5" s="8"/>
      <c r="EH5" t="s">
        <v>144</v>
      </c>
      <c r="EI5" s="7" t="s">
        <v>1353</v>
      </c>
      <c r="EJ5" t="s">
        <v>244</v>
      </c>
      <c r="EK5" s="7" t="s">
        <v>1359</v>
      </c>
      <c r="EL5" t="s">
        <v>245</v>
      </c>
      <c r="EM5" s="8"/>
      <c r="EN5" s="56" t="s">
        <v>1409</v>
      </c>
      <c r="EO5" t="s">
        <v>246</v>
      </c>
      <c r="EP5" s="38" t="s">
        <v>1423</v>
      </c>
      <c r="EQ5" t="s">
        <v>247</v>
      </c>
      <c r="ER5" s="39" t="s">
        <v>1389</v>
      </c>
      <c r="ES5" t="s">
        <v>150</v>
      </c>
      <c r="ET5" s="39" t="s">
        <v>1448</v>
      </c>
      <c r="EU5" s="39" t="s">
        <v>1444</v>
      </c>
      <c r="EV5" s="39"/>
      <c r="EW5" t="s">
        <v>248</v>
      </c>
      <c r="EX5" s="56" t="s">
        <v>1389</v>
      </c>
      <c r="EY5" s="56" t="s">
        <v>1454</v>
      </c>
      <c r="EZ5" t="s">
        <v>249</v>
      </c>
      <c r="FA5" s="38" t="s">
        <v>1389</v>
      </c>
      <c r="FB5" t="s">
        <v>150</v>
      </c>
      <c r="FC5" s="38" t="s">
        <v>1459</v>
      </c>
      <c r="FD5" t="s">
        <v>250</v>
      </c>
      <c r="FE5" s="38" t="s">
        <v>1463</v>
      </c>
      <c r="FF5" s="38" t="s">
        <v>1464</v>
      </c>
      <c r="FG5" t="s">
        <v>251</v>
      </c>
      <c r="FH5" s="38" t="s">
        <v>1399</v>
      </c>
      <c r="FI5" t="s">
        <v>252</v>
      </c>
      <c r="FJ5" s="38" t="s">
        <v>1395</v>
      </c>
      <c r="FK5" s="38" t="s">
        <v>1392</v>
      </c>
      <c r="FL5" t="s">
        <v>253</v>
      </c>
      <c r="FM5" s="8"/>
      <c r="FN5" s="38" t="s">
        <v>1479</v>
      </c>
      <c r="FO5" t="s">
        <v>254</v>
      </c>
      <c r="FP5" s="38" t="s">
        <v>1504</v>
      </c>
      <c r="FQ5" t="s">
        <v>255</v>
      </c>
      <c r="FS5" t="s">
        <v>256</v>
      </c>
      <c r="FT5" s="10" t="s">
        <v>1544</v>
      </c>
      <c r="FU5" s="96" t="s">
        <v>1556</v>
      </c>
      <c r="FV5" t="s">
        <v>257</v>
      </c>
      <c r="FX5" t="s">
        <v>258</v>
      </c>
      <c r="FY5" t="s">
        <v>193</v>
      </c>
      <c r="FZ5" s="2" t="s">
        <v>259</v>
      </c>
      <c r="GA5" t="s">
        <v>260</v>
      </c>
      <c r="GB5" t="s">
        <v>261</v>
      </c>
      <c r="GC5" s="55" t="str">
        <f t="shared" si="0"/>
        <v>1100</v>
      </c>
      <c r="GD5" s="55">
        <f t="shared" si="1"/>
        <v>0.45833333333333331</v>
      </c>
      <c r="GE5" s="55" t="str">
        <f t="shared" si="2"/>
        <v>1415</v>
      </c>
      <c r="GF5" s="55">
        <f t="shared" si="3"/>
        <v>0.59375</v>
      </c>
      <c r="GG5" s="58">
        <f t="shared" si="4"/>
        <v>0.13541666666666669</v>
      </c>
      <c r="GH5" s="78"/>
    </row>
    <row r="6" spans="1:190" x14ac:dyDescent="0.3">
      <c r="B6" s="4">
        <v>45980.554803240702</v>
      </c>
      <c r="C6" s="4">
        <v>45980.656122685199</v>
      </c>
      <c r="D6" t="s">
        <v>262</v>
      </c>
      <c r="E6" t="s">
        <v>160</v>
      </c>
      <c r="F6" t="s">
        <v>119</v>
      </c>
      <c r="G6" t="s">
        <v>120</v>
      </c>
      <c r="H6" t="s">
        <v>263</v>
      </c>
      <c r="I6" s="8"/>
      <c r="J6" s="8"/>
      <c r="K6" s="8"/>
      <c r="L6" t="s">
        <v>264</v>
      </c>
      <c r="M6" s="5" t="s">
        <v>265</v>
      </c>
      <c r="N6" s="7" t="s">
        <v>1045</v>
      </c>
      <c r="O6" s="5">
        <v>5</v>
      </c>
      <c r="P6" s="5">
        <v>2</v>
      </c>
      <c r="Q6" s="5">
        <v>1</v>
      </c>
      <c r="R6" s="2">
        <v>21</v>
      </c>
      <c r="S6" t="s">
        <v>125</v>
      </c>
      <c r="T6" s="8" t="s">
        <v>1049</v>
      </c>
      <c r="U6" t="s">
        <v>126</v>
      </c>
      <c r="V6" t="s">
        <v>166</v>
      </c>
      <c r="W6" t="s">
        <v>266</v>
      </c>
      <c r="X6" t="s">
        <v>267</v>
      </c>
      <c r="Y6" t="s">
        <v>130</v>
      </c>
      <c r="Z6" s="8"/>
      <c r="AA6">
        <v>2</v>
      </c>
      <c r="AB6">
        <v>3</v>
      </c>
      <c r="AC6">
        <v>6</v>
      </c>
      <c r="AD6">
        <v>4</v>
      </c>
      <c r="AE6">
        <v>5</v>
      </c>
      <c r="AF6">
        <v>6</v>
      </c>
      <c r="AG6">
        <v>4</v>
      </c>
      <c r="AH6">
        <v>6</v>
      </c>
      <c r="AI6">
        <v>4</v>
      </c>
      <c r="AJ6">
        <v>2</v>
      </c>
      <c r="AK6" s="8"/>
      <c r="AL6">
        <v>1</v>
      </c>
      <c r="AM6" t="s">
        <v>170</v>
      </c>
      <c r="AN6" t="s">
        <v>132</v>
      </c>
      <c r="AO6" s="8"/>
      <c r="AP6" t="s">
        <v>133</v>
      </c>
      <c r="AQ6" t="s">
        <v>268</v>
      </c>
      <c r="AR6">
        <v>5</v>
      </c>
      <c r="AS6">
        <v>4</v>
      </c>
      <c r="AT6" s="9"/>
      <c r="AU6">
        <v>3</v>
      </c>
      <c r="AV6">
        <v>4</v>
      </c>
      <c r="AW6">
        <v>5</v>
      </c>
      <c r="AX6">
        <v>5</v>
      </c>
      <c r="AY6">
        <v>5</v>
      </c>
      <c r="AZ6">
        <v>2</v>
      </c>
      <c r="BA6">
        <v>5</v>
      </c>
      <c r="BB6" s="8"/>
      <c r="BC6">
        <v>6</v>
      </c>
      <c r="BD6">
        <v>5</v>
      </c>
      <c r="BE6" t="s">
        <v>135</v>
      </c>
      <c r="BF6" s="8"/>
      <c r="BG6">
        <v>5</v>
      </c>
      <c r="BH6">
        <v>4</v>
      </c>
      <c r="BI6">
        <v>4</v>
      </c>
      <c r="BJ6">
        <v>3</v>
      </c>
      <c r="BK6" s="9"/>
      <c r="BL6">
        <v>5</v>
      </c>
      <c r="BM6">
        <v>5</v>
      </c>
      <c r="BN6">
        <v>5</v>
      </c>
      <c r="BO6">
        <v>3</v>
      </c>
      <c r="BP6">
        <v>5</v>
      </c>
      <c r="BQ6">
        <v>6</v>
      </c>
      <c r="BR6">
        <v>5</v>
      </c>
      <c r="BS6">
        <v>2</v>
      </c>
      <c r="BT6">
        <v>6</v>
      </c>
      <c r="BU6">
        <v>3</v>
      </c>
      <c r="BV6">
        <v>5</v>
      </c>
      <c r="BW6">
        <v>5</v>
      </c>
      <c r="BX6">
        <v>3</v>
      </c>
      <c r="BY6">
        <v>5</v>
      </c>
      <c r="BZ6">
        <v>4</v>
      </c>
      <c r="CA6">
        <v>5</v>
      </c>
      <c r="CB6">
        <v>3</v>
      </c>
      <c r="CC6">
        <v>5</v>
      </c>
      <c r="CD6" s="8"/>
      <c r="CE6">
        <v>2</v>
      </c>
      <c r="CF6" s="9"/>
      <c r="CG6">
        <v>3</v>
      </c>
      <c r="CH6">
        <v>2</v>
      </c>
      <c r="CI6">
        <v>5</v>
      </c>
      <c r="CJ6">
        <v>4</v>
      </c>
      <c r="CK6">
        <v>6</v>
      </c>
      <c r="CL6">
        <v>4</v>
      </c>
      <c r="CM6">
        <v>7</v>
      </c>
      <c r="CN6">
        <v>6</v>
      </c>
      <c r="CO6">
        <v>7</v>
      </c>
      <c r="CP6">
        <v>5</v>
      </c>
      <c r="CQ6">
        <v>2</v>
      </c>
      <c r="CR6">
        <v>5</v>
      </c>
      <c r="CS6">
        <v>5</v>
      </c>
      <c r="CT6">
        <v>3</v>
      </c>
      <c r="CU6">
        <v>5</v>
      </c>
      <c r="CV6">
        <v>7</v>
      </c>
      <c r="CW6">
        <v>7</v>
      </c>
      <c r="CX6">
        <v>7</v>
      </c>
      <c r="CY6">
        <v>1</v>
      </c>
      <c r="CZ6">
        <v>7</v>
      </c>
      <c r="DA6">
        <v>7</v>
      </c>
      <c r="DB6">
        <v>2</v>
      </c>
      <c r="DC6">
        <v>5</v>
      </c>
      <c r="DD6">
        <v>2</v>
      </c>
      <c r="DE6">
        <v>6</v>
      </c>
      <c r="DF6">
        <v>6</v>
      </c>
      <c r="DG6">
        <v>6</v>
      </c>
      <c r="DH6">
        <v>6</v>
      </c>
      <c r="DI6">
        <v>5</v>
      </c>
      <c r="DJ6">
        <v>4</v>
      </c>
      <c r="DK6" s="8"/>
      <c r="DL6" t="s">
        <v>173</v>
      </c>
      <c r="DM6" s="7" t="s">
        <v>1206</v>
      </c>
      <c r="DN6" t="s">
        <v>269</v>
      </c>
      <c r="DO6">
        <v>6</v>
      </c>
      <c r="DP6" s="48" t="s">
        <v>1218</v>
      </c>
      <c r="DQ6" t="s">
        <v>1216</v>
      </c>
      <c r="DR6" t="s">
        <v>176</v>
      </c>
      <c r="DS6" t="s">
        <v>270</v>
      </c>
      <c r="DT6" s="8"/>
      <c r="DU6" t="s">
        <v>271</v>
      </c>
      <c r="DV6" t="s">
        <v>272</v>
      </c>
      <c r="DW6" s="8"/>
      <c r="DX6">
        <v>3</v>
      </c>
      <c r="DY6">
        <v>5</v>
      </c>
      <c r="DZ6">
        <v>6</v>
      </c>
      <c r="EA6" s="9">
        <v>3.5</v>
      </c>
      <c r="EB6" t="s">
        <v>273</v>
      </c>
      <c r="EC6" s="8"/>
      <c r="ED6">
        <v>4</v>
      </c>
      <c r="EE6">
        <v>6</v>
      </c>
      <c r="EF6">
        <v>4</v>
      </c>
      <c r="EG6" s="8"/>
      <c r="EH6" t="s">
        <v>274</v>
      </c>
      <c r="EI6" s="7" t="s">
        <v>1353</v>
      </c>
      <c r="EJ6" t="s">
        <v>275</v>
      </c>
      <c r="EK6" s="7" t="s">
        <v>1360</v>
      </c>
      <c r="EL6" t="s">
        <v>276</v>
      </c>
      <c r="EM6" s="8"/>
      <c r="EN6" s="56" t="s">
        <v>1407</v>
      </c>
      <c r="EO6" t="s">
        <v>277</v>
      </c>
      <c r="EP6" s="38" t="s">
        <v>1389</v>
      </c>
      <c r="EQ6" t="s">
        <v>278</v>
      </c>
      <c r="ER6" s="39" t="s">
        <v>1439</v>
      </c>
      <c r="ES6" t="s">
        <v>279</v>
      </c>
      <c r="ET6" s="39" t="s">
        <v>1448</v>
      </c>
      <c r="EU6" s="39" t="s">
        <v>1389</v>
      </c>
      <c r="EV6" s="39"/>
      <c r="EW6" t="s">
        <v>280</v>
      </c>
      <c r="EX6" s="56" t="s">
        <v>1389</v>
      </c>
      <c r="EY6" s="56" t="s">
        <v>1389</v>
      </c>
      <c r="EZ6" t="s">
        <v>150</v>
      </c>
      <c r="FA6" s="38" t="s">
        <v>1458</v>
      </c>
      <c r="FB6" s="32" t="s">
        <v>281</v>
      </c>
      <c r="FC6" s="38" t="s">
        <v>1389</v>
      </c>
      <c r="FD6" t="s">
        <v>150</v>
      </c>
      <c r="FE6" s="38" t="s">
        <v>1463</v>
      </c>
      <c r="FF6" s="38" t="s">
        <v>1389</v>
      </c>
      <c r="FG6" t="s">
        <v>282</v>
      </c>
      <c r="FH6" s="38" t="s">
        <v>1389</v>
      </c>
      <c r="FI6" t="s">
        <v>150</v>
      </c>
      <c r="FJ6" s="38" t="s">
        <v>1391</v>
      </c>
      <c r="FK6" s="38" t="s">
        <v>1389</v>
      </c>
      <c r="FL6" t="s">
        <v>283</v>
      </c>
      <c r="FM6" s="8"/>
      <c r="FN6" s="38" t="s">
        <v>1480</v>
      </c>
      <c r="FO6" t="s">
        <v>284</v>
      </c>
      <c r="FP6" s="38" t="s">
        <v>1519</v>
      </c>
      <c r="FQ6" t="s">
        <v>285</v>
      </c>
      <c r="FS6" t="s">
        <v>154</v>
      </c>
      <c r="FT6" s="10" t="s">
        <v>1545</v>
      </c>
      <c r="FU6" s="9" t="s">
        <v>1557</v>
      </c>
      <c r="FV6" t="s">
        <v>286</v>
      </c>
      <c r="FX6" t="s">
        <v>287</v>
      </c>
      <c r="FY6" t="s">
        <v>193</v>
      </c>
      <c r="FZ6" s="2" t="s">
        <v>124</v>
      </c>
      <c r="GA6" t="s">
        <v>288</v>
      </c>
      <c r="GB6" t="s">
        <v>289</v>
      </c>
      <c r="GC6" s="55" t="str">
        <f t="shared" si="0"/>
        <v>1300</v>
      </c>
      <c r="GD6" s="55">
        <f t="shared" si="1"/>
        <v>0.54166666666666663</v>
      </c>
      <c r="GE6" s="55" t="str">
        <f t="shared" si="2"/>
        <v>1440</v>
      </c>
      <c r="GF6" s="55">
        <f t="shared" si="3"/>
        <v>0.61111111111111116</v>
      </c>
      <c r="GG6" s="58">
        <f t="shared" si="4"/>
        <v>6.9444444444444531E-2</v>
      </c>
      <c r="GH6" s="78"/>
    </row>
    <row r="7" spans="1:190" x14ac:dyDescent="0.3">
      <c r="B7" s="4">
        <v>45980.520902777796</v>
      </c>
      <c r="C7" s="4">
        <v>45980.657337962999</v>
      </c>
      <c r="D7" t="s">
        <v>290</v>
      </c>
      <c r="E7" t="s">
        <v>160</v>
      </c>
      <c r="F7" t="s">
        <v>119</v>
      </c>
      <c r="G7" t="s">
        <v>120</v>
      </c>
      <c r="H7" t="s">
        <v>291</v>
      </c>
      <c r="I7" s="8"/>
      <c r="J7" s="8"/>
      <c r="K7" s="8"/>
      <c r="L7" t="s">
        <v>292</v>
      </c>
      <c r="M7" s="5" t="s">
        <v>293</v>
      </c>
      <c r="N7" s="7" t="s">
        <v>1045</v>
      </c>
      <c r="O7" s="5">
        <v>5</v>
      </c>
      <c r="P7" s="5">
        <v>3</v>
      </c>
      <c r="Q7" s="5">
        <v>1</v>
      </c>
      <c r="R7" s="2">
        <v>22</v>
      </c>
      <c r="S7" t="s">
        <v>125</v>
      </c>
      <c r="T7" s="8" t="s">
        <v>1049</v>
      </c>
      <c r="U7" t="s">
        <v>294</v>
      </c>
      <c r="V7" t="s">
        <v>166</v>
      </c>
      <c r="W7" t="s">
        <v>266</v>
      </c>
      <c r="X7" t="s">
        <v>295</v>
      </c>
      <c r="Y7" t="s">
        <v>130</v>
      </c>
      <c r="Z7" s="8"/>
      <c r="AA7">
        <v>4</v>
      </c>
      <c r="AB7">
        <v>5</v>
      </c>
      <c r="AC7">
        <v>4</v>
      </c>
      <c r="AD7">
        <v>6</v>
      </c>
      <c r="AE7">
        <v>7</v>
      </c>
      <c r="AF7">
        <v>7</v>
      </c>
      <c r="AG7">
        <v>6</v>
      </c>
      <c r="AH7">
        <v>2</v>
      </c>
      <c r="AI7">
        <v>4</v>
      </c>
      <c r="AJ7">
        <v>5</v>
      </c>
      <c r="AK7" s="8"/>
      <c r="AL7">
        <v>1</v>
      </c>
      <c r="AM7" t="s">
        <v>170</v>
      </c>
      <c r="AN7" t="s">
        <v>296</v>
      </c>
      <c r="AO7" s="8"/>
      <c r="AP7" t="s">
        <v>133</v>
      </c>
      <c r="AQ7" t="s">
        <v>297</v>
      </c>
      <c r="AR7">
        <v>4</v>
      </c>
      <c r="AS7">
        <v>3</v>
      </c>
      <c r="AT7" s="9"/>
      <c r="AU7">
        <v>2</v>
      </c>
      <c r="AV7">
        <v>1</v>
      </c>
      <c r="AW7">
        <v>4</v>
      </c>
      <c r="AX7">
        <v>4</v>
      </c>
      <c r="AY7">
        <v>6</v>
      </c>
      <c r="AZ7">
        <v>5</v>
      </c>
      <c r="BA7">
        <v>1</v>
      </c>
      <c r="BB7" s="8"/>
      <c r="BC7">
        <v>5</v>
      </c>
      <c r="BD7">
        <v>6</v>
      </c>
      <c r="BE7" t="s">
        <v>1157</v>
      </c>
      <c r="BF7" s="8"/>
      <c r="BG7">
        <v>6</v>
      </c>
      <c r="BH7">
        <v>2</v>
      </c>
      <c r="BI7">
        <v>1</v>
      </c>
      <c r="BJ7">
        <v>4</v>
      </c>
      <c r="BK7" s="9"/>
      <c r="BL7">
        <v>5</v>
      </c>
      <c r="BM7">
        <v>2</v>
      </c>
      <c r="BN7">
        <v>4</v>
      </c>
      <c r="BO7">
        <v>5</v>
      </c>
      <c r="BP7">
        <v>4</v>
      </c>
      <c r="BQ7">
        <v>4</v>
      </c>
      <c r="BR7">
        <v>5</v>
      </c>
      <c r="BS7">
        <v>2</v>
      </c>
      <c r="BT7">
        <v>5</v>
      </c>
      <c r="BU7">
        <v>5</v>
      </c>
      <c r="BV7">
        <v>2</v>
      </c>
      <c r="BW7">
        <v>3</v>
      </c>
      <c r="BX7">
        <v>4</v>
      </c>
      <c r="BY7">
        <v>5</v>
      </c>
      <c r="BZ7">
        <v>3</v>
      </c>
      <c r="CA7">
        <v>5</v>
      </c>
      <c r="CB7">
        <v>6</v>
      </c>
      <c r="CC7">
        <v>6</v>
      </c>
      <c r="CD7" s="8"/>
      <c r="CE7">
        <v>2</v>
      </c>
      <c r="CF7" s="9"/>
      <c r="CG7">
        <v>4</v>
      </c>
      <c r="CH7">
        <v>3</v>
      </c>
      <c r="CI7">
        <v>3</v>
      </c>
      <c r="CJ7">
        <v>4</v>
      </c>
      <c r="CK7">
        <v>4</v>
      </c>
      <c r="CL7">
        <v>3</v>
      </c>
      <c r="CM7">
        <v>5</v>
      </c>
      <c r="CN7">
        <v>5</v>
      </c>
      <c r="CO7">
        <v>5</v>
      </c>
      <c r="CP7">
        <v>5</v>
      </c>
      <c r="CQ7">
        <v>4</v>
      </c>
      <c r="CR7">
        <v>4</v>
      </c>
      <c r="CS7">
        <v>5</v>
      </c>
      <c r="CT7">
        <v>5</v>
      </c>
      <c r="CU7">
        <v>5</v>
      </c>
      <c r="CV7">
        <v>5</v>
      </c>
      <c r="CW7">
        <v>6</v>
      </c>
      <c r="CX7">
        <v>5</v>
      </c>
      <c r="CY7">
        <v>5</v>
      </c>
      <c r="CZ7">
        <v>6</v>
      </c>
      <c r="DA7">
        <v>7</v>
      </c>
      <c r="DB7">
        <v>2</v>
      </c>
      <c r="DC7">
        <v>4</v>
      </c>
      <c r="DD7">
        <v>4</v>
      </c>
      <c r="DE7">
        <v>6</v>
      </c>
      <c r="DF7">
        <v>6</v>
      </c>
      <c r="DG7">
        <v>7</v>
      </c>
      <c r="DH7">
        <v>2</v>
      </c>
      <c r="DI7">
        <v>5</v>
      </c>
      <c r="DJ7">
        <v>4</v>
      </c>
      <c r="DK7" s="8"/>
      <c r="DL7" t="s">
        <v>173</v>
      </c>
      <c r="DM7" s="7" t="s">
        <v>1206</v>
      </c>
      <c r="DN7" t="s">
        <v>298</v>
      </c>
      <c r="DO7">
        <v>4</v>
      </c>
      <c r="DP7" s="8"/>
      <c r="DQ7" t="s">
        <v>299</v>
      </c>
      <c r="DR7" t="s">
        <v>176</v>
      </c>
      <c r="DS7" t="s">
        <v>300</v>
      </c>
      <c r="DT7" s="8"/>
      <c r="DU7" t="s">
        <v>301</v>
      </c>
      <c r="DV7" t="s">
        <v>302</v>
      </c>
      <c r="DW7" s="8"/>
      <c r="DX7">
        <v>6</v>
      </c>
      <c r="DY7">
        <v>4</v>
      </c>
      <c r="DZ7">
        <v>5</v>
      </c>
      <c r="EA7" s="9">
        <v>17.5</v>
      </c>
      <c r="EB7" t="s">
        <v>303</v>
      </c>
      <c r="EC7" s="8"/>
      <c r="ED7">
        <v>4</v>
      </c>
      <c r="EE7">
        <v>6</v>
      </c>
      <c r="EF7">
        <v>5</v>
      </c>
      <c r="EG7" s="8"/>
      <c r="EH7" t="s">
        <v>304</v>
      </c>
      <c r="EI7" s="7" t="s">
        <v>1354</v>
      </c>
      <c r="EJ7" t="s">
        <v>305</v>
      </c>
      <c r="EK7" s="7" t="s">
        <v>1359</v>
      </c>
      <c r="EL7" t="s">
        <v>306</v>
      </c>
      <c r="EM7" s="8"/>
      <c r="EN7" s="56" t="s">
        <v>1408</v>
      </c>
      <c r="EO7" t="s">
        <v>307</v>
      </c>
      <c r="EP7" s="38" t="s">
        <v>1389</v>
      </c>
      <c r="EQ7" t="s">
        <v>308</v>
      </c>
      <c r="ER7" s="39" t="s">
        <v>1440</v>
      </c>
      <c r="ES7" t="s">
        <v>309</v>
      </c>
      <c r="ET7" s="39" t="s">
        <v>1389</v>
      </c>
      <c r="EU7" s="39" t="s">
        <v>1389</v>
      </c>
      <c r="EV7" s="39"/>
      <c r="EW7" t="s">
        <v>150</v>
      </c>
      <c r="EX7" s="56" t="s">
        <v>1389</v>
      </c>
      <c r="EY7" s="56" t="s">
        <v>1455</v>
      </c>
      <c r="EZ7" t="s">
        <v>310</v>
      </c>
      <c r="FA7" s="38" t="s">
        <v>1389</v>
      </c>
      <c r="FB7" t="s">
        <v>311</v>
      </c>
      <c r="FC7" s="38" t="s">
        <v>1389</v>
      </c>
      <c r="FD7" t="s">
        <v>312</v>
      </c>
      <c r="FE7" s="38" t="s">
        <v>1463</v>
      </c>
      <c r="FF7" s="38" t="s">
        <v>1389</v>
      </c>
      <c r="FG7" t="s">
        <v>313</v>
      </c>
      <c r="FH7" s="38" t="s">
        <v>1389</v>
      </c>
      <c r="FI7" t="s">
        <v>314</v>
      </c>
      <c r="FJ7" s="38" t="s">
        <v>1390</v>
      </c>
      <c r="FK7" s="38" t="s">
        <v>1389</v>
      </c>
      <c r="FL7" t="s">
        <v>315</v>
      </c>
      <c r="FM7" s="8"/>
      <c r="FN7" s="38" t="s">
        <v>1478</v>
      </c>
      <c r="FO7" t="s">
        <v>316</v>
      </c>
      <c r="FP7" s="38" t="s">
        <v>1508</v>
      </c>
      <c r="FQ7" t="s">
        <v>317</v>
      </c>
      <c r="FS7" t="s">
        <v>256</v>
      </c>
      <c r="FT7" s="10" t="s">
        <v>1544</v>
      </c>
      <c r="FU7" s="9" t="s">
        <v>1554</v>
      </c>
      <c r="FV7" t="s">
        <v>318</v>
      </c>
      <c r="FX7" t="s">
        <v>319</v>
      </c>
      <c r="FY7" t="s">
        <v>193</v>
      </c>
      <c r="FZ7" s="2" t="s">
        <v>124</v>
      </c>
      <c r="GA7" t="s">
        <v>320</v>
      </c>
      <c r="GB7" t="s">
        <v>321</v>
      </c>
      <c r="GC7" s="55" t="str">
        <f t="shared" si="0"/>
        <v>1300</v>
      </c>
      <c r="GD7" s="55">
        <f t="shared" si="1"/>
        <v>0.54166666666666663</v>
      </c>
      <c r="GE7" s="55" t="str">
        <f t="shared" si="2"/>
        <v>1441</v>
      </c>
      <c r="GF7" s="55">
        <f t="shared" si="3"/>
        <v>0.6118055555555556</v>
      </c>
      <c r="GG7" s="58">
        <f t="shared" si="4"/>
        <v>7.0138888888888973E-2</v>
      </c>
      <c r="GH7" s="78"/>
    </row>
    <row r="8" spans="1:190" x14ac:dyDescent="0.3">
      <c r="B8" s="4">
        <v>45980.663495370398</v>
      </c>
      <c r="C8" s="4">
        <v>45980.763495370396</v>
      </c>
      <c r="D8" t="s">
        <v>322</v>
      </c>
      <c r="E8" t="s">
        <v>160</v>
      </c>
      <c r="F8" t="s">
        <v>119</v>
      </c>
      <c r="G8" t="s">
        <v>120</v>
      </c>
      <c r="H8" t="s">
        <v>323</v>
      </c>
      <c r="I8" s="8"/>
      <c r="J8" s="8"/>
      <c r="K8" s="8"/>
      <c r="L8" t="s">
        <v>122</v>
      </c>
      <c r="M8" s="5" t="s">
        <v>324</v>
      </c>
      <c r="N8" s="7" t="s">
        <v>1045</v>
      </c>
      <c r="O8" s="5">
        <v>6</v>
      </c>
      <c r="P8" s="5">
        <v>3</v>
      </c>
      <c r="Q8" s="5"/>
      <c r="R8" s="2">
        <v>34</v>
      </c>
      <c r="S8" t="s">
        <v>125</v>
      </c>
      <c r="T8" s="8" t="s">
        <v>325</v>
      </c>
      <c r="U8" t="s">
        <v>325</v>
      </c>
      <c r="V8" t="s">
        <v>166</v>
      </c>
      <c r="W8" t="s">
        <v>326</v>
      </c>
      <c r="X8" t="s">
        <v>168</v>
      </c>
      <c r="Y8" t="s">
        <v>130</v>
      </c>
      <c r="Z8" s="8"/>
      <c r="AA8">
        <v>6</v>
      </c>
      <c r="AB8">
        <v>4</v>
      </c>
      <c r="AC8">
        <v>6</v>
      </c>
      <c r="AD8">
        <v>5</v>
      </c>
      <c r="AE8">
        <v>7</v>
      </c>
      <c r="AF8">
        <v>2</v>
      </c>
      <c r="AG8">
        <v>2</v>
      </c>
      <c r="AH8">
        <v>2</v>
      </c>
      <c r="AI8">
        <v>6</v>
      </c>
      <c r="AJ8">
        <v>5</v>
      </c>
      <c r="AK8" s="8"/>
      <c r="AL8" s="32">
        <v>8</v>
      </c>
      <c r="AM8" t="s">
        <v>170</v>
      </c>
      <c r="AN8" t="s">
        <v>132</v>
      </c>
      <c r="AO8" s="8"/>
      <c r="AP8" t="s">
        <v>133</v>
      </c>
      <c r="AQ8" t="s">
        <v>327</v>
      </c>
      <c r="AR8">
        <v>4</v>
      </c>
      <c r="AS8">
        <v>5</v>
      </c>
      <c r="AT8" s="9"/>
      <c r="AU8" s="32">
        <v>5</v>
      </c>
      <c r="AV8">
        <v>4</v>
      </c>
      <c r="AW8">
        <v>5</v>
      </c>
      <c r="AX8">
        <v>5</v>
      </c>
      <c r="AY8">
        <v>5</v>
      </c>
      <c r="AZ8">
        <v>3</v>
      </c>
      <c r="BA8">
        <v>5</v>
      </c>
      <c r="BB8" s="8"/>
      <c r="BC8">
        <v>5</v>
      </c>
      <c r="BD8">
        <v>3</v>
      </c>
      <c r="BE8" t="s">
        <v>135</v>
      </c>
      <c r="BF8" s="8"/>
      <c r="BG8">
        <v>5</v>
      </c>
      <c r="BH8">
        <v>4</v>
      </c>
      <c r="BI8">
        <v>2</v>
      </c>
      <c r="BJ8">
        <v>2</v>
      </c>
      <c r="BK8" s="9"/>
      <c r="BL8">
        <v>6</v>
      </c>
      <c r="BM8">
        <v>5</v>
      </c>
      <c r="BN8">
        <v>5</v>
      </c>
      <c r="BO8">
        <v>5</v>
      </c>
      <c r="BP8">
        <v>6</v>
      </c>
      <c r="BQ8">
        <v>5</v>
      </c>
      <c r="BR8">
        <v>5</v>
      </c>
      <c r="BS8">
        <v>2</v>
      </c>
      <c r="BT8">
        <v>5</v>
      </c>
      <c r="BU8">
        <v>6</v>
      </c>
      <c r="BV8">
        <v>4</v>
      </c>
      <c r="BW8">
        <v>4</v>
      </c>
      <c r="BX8">
        <v>6</v>
      </c>
      <c r="BY8">
        <v>6</v>
      </c>
      <c r="BZ8">
        <v>6</v>
      </c>
      <c r="CA8">
        <v>7</v>
      </c>
      <c r="CB8">
        <v>5</v>
      </c>
      <c r="CC8">
        <v>4</v>
      </c>
      <c r="CD8" s="8"/>
      <c r="CE8" s="32">
        <v>7</v>
      </c>
      <c r="CF8" s="9"/>
      <c r="CG8">
        <v>6</v>
      </c>
      <c r="CH8">
        <v>5</v>
      </c>
      <c r="CI8">
        <v>5</v>
      </c>
      <c r="CJ8">
        <v>6</v>
      </c>
      <c r="CK8">
        <v>5</v>
      </c>
      <c r="CL8">
        <v>5</v>
      </c>
      <c r="CM8">
        <v>5</v>
      </c>
      <c r="CN8">
        <v>6</v>
      </c>
      <c r="CO8">
        <v>6</v>
      </c>
      <c r="CP8">
        <v>5</v>
      </c>
      <c r="CQ8">
        <v>5</v>
      </c>
      <c r="CR8">
        <v>6</v>
      </c>
      <c r="CS8">
        <v>6</v>
      </c>
      <c r="CT8">
        <v>6</v>
      </c>
      <c r="CU8">
        <v>6</v>
      </c>
      <c r="CV8">
        <v>5</v>
      </c>
      <c r="CW8">
        <v>6</v>
      </c>
      <c r="CX8">
        <v>6</v>
      </c>
      <c r="CY8">
        <v>5</v>
      </c>
      <c r="CZ8">
        <v>6</v>
      </c>
      <c r="DA8">
        <v>4</v>
      </c>
      <c r="DB8">
        <v>2</v>
      </c>
      <c r="DC8">
        <v>4</v>
      </c>
      <c r="DD8">
        <v>2</v>
      </c>
      <c r="DE8">
        <v>4</v>
      </c>
      <c r="DF8">
        <v>5</v>
      </c>
      <c r="DG8">
        <v>5</v>
      </c>
      <c r="DH8">
        <v>4</v>
      </c>
      <c r="DI8">
        <v>5</v>
      </c>
      <c r="DJ8">
        <v>6</v>
      </c>
      <c r="DK8" s="8"/>
      <c r="DL8" t="s">
        <v>328</v>
      </c>
      <c r="DM8" s="7"/>
      <c r="DN8" t="s">
        <v>329</v>
      </c>
      <c r="DO8">
        <v>5</v>
      </c>
      <c r="DP8" s="48" t="s">
        <v>1218</v>
      </c>
      <c r="DQ8" t="s">
        <v>330</v>
      </c>
      <c r="DR8" t="s">
        <v>331</v>
      </c>
      <c r="DS8" t="s">
        <v>332</v>
      </c>
      <c r="DT8" s="8"/>
      <c r="DU8" t="s">
        <v>333</v>
      </c>
      <c r="DV8" t="s">
        <v>334</v>
      </c>
      <c r="DW8" s="8"/>
      <c r="DX8">
        <v>2</v>
      </c>
      <c r="DY8">
        <v>6</v>
      </c>
      <c r="DZ8">
        <v>5</v>
      </c>
      <c r="EA8" s="9">
        <v>4</v>
      </c>
      <c r="EB8" s="2" t="s">
        <v>335</v>
      </c>
      <c r="EC8" s="49"/>
      <c r="ED8">
        <v>6</v>
      </c>
      <c r="EE8">
        <v>6</v>
      </c>
      <c r="EF8">
        <v>5</v>
      </c>
      <c r="EG8" s="8"/>
      <c r="EH8" t="s">
        <v>144</v>
      </c>
      <c r="EI8" s="7" t="s">
        <v>1354</v>
      </c>
      <c r="EJ8" t="s">
        <v>336</v>
      </c>
      <c r="EK8" s="7" t="s">
        <v>1359</v>
      </c>
      <c r="EL8" t="s">
        <v>337</v>
      </c>
      <c r="EM8" s="8"/>
      <c r="EN8" s="56" t="s">
        <v>1389</v>
      </c>
      <c r="EO8" t="s">
        <v>338</v>
      </c>
      <c r="EP8" s="38" t="s">
        <v>1389</v>
      </c>
      <c r="EQ8" t="s">
        <v>339</v>
      </c>
      <c r="ER8" s="39" t="s">
        <v>1389</v>
      </c>
      <c r="ES8" t="s">
        <v>340</v>
      </c>
      <c r="ET8" s="39" t="s">
        <v>1389</v>
      </c>
      <c r="EU8" s="39" t="s">
        <v>1439</v>
      </c>
      <c r="EV8" s="39"/>
      <c r="EW8" t="s">
        <v>341</v>
      </c>
      <c r="EX8" s="56" t="s">
        <v>1389</v>
      </c>
      <c r="EY8" s="56" t="s">
        <v>1389</v>
      </c>
      <c r="EZ8" t="s">
        <v>340</v>
      </c>
      <c r="FA8" s="38" t="s">
        <v>1389</v>
      </c>
      <c r="FB8" t="s">
        <v>342</v>
      </c>
      <c r="FC8" s="38" t="s">
        <v>1389</v>
      </c>
      <c r="FD8" s="32" t="s">
        <v>343</v>
      </c>
      <c r="FE8" s="38" t="s">
        <v>1465</v>
      </c>
      <c r="FF8" s="38" t="s">
        <v>1389</v>
      </c>
      <c r="FG8" t="s">
        <v>344</v>
      </c>
      <c r="FH8" s="38" t="s">
        <v>1404</v>
      </c>
      <c r="FI8" t="s">
        <v>345</v>
      </c>
      <c r="FJ8" s="38" t="s">
        <v>1389</v>
      </c>
      <c r="FK8" s="38" t="s">
        <v>1393</v>
      </c>
      <c r="FL8" t="s">
        <v>346</v>
      </c>
      <c r="FM8" s="8"/>
      <c r="FN8" s="38" t="s">
        <v>1481</v>
      </c>
      <c r="FO8" t="s">
        <v>347</v>
      </c>
      <c r="FP8" s="38" t="s">
        <v>1506</v>
      </c>
      <c r="FQ8" t="s">
        <v>348</v>
      </c>
      <c r="FS8" t="s">
        <v>154</v>
      </c>
      <c r="FT8" s="10" t="s">
        <v>1545</v>
      </c>
      <c r="FU8" s="9" t="s">
        <v>1554</v>
      </c>
      <c r="FV8" t="s">
        <v>349</v>
      </c>
      <c r="FX8" t="s">
        <v>350</v>
      </c>
      <c r="FY8" t="s">
        <v>193</v>
      </c>
      <c r="FZ8" s="2" t="s">
        <v>351</v>
      </c>
      <c r="GA8" t="s">
        <v>352</v>
      </c>
      <c r="GB8" t="s">
        <v>353</v>
      </c>
      <c r="GC8" s="55" t="str">
        <f t="shared" si="0"/>
        <v>1500</v>
      </c>
      <c r="GD8" s="55">
        <f t="shared" si="1"/>
        <v>0.625</v>
      </c>
      <c r="GE8" s="55" t="str">
        <f t="shared" si="2"/>
        <v>1650</v>
      </c>
      <c r="GF8" s="55">
        <f t="shared" si="3"/>
        <v>0.70138888888888884</v>
      </c>
      <c r="GG8" s="58">
        <f t="shared" si="4"/>
        <v>7.638888888888884E-2</v>
      </c>
      <c r="GH8" s="78"/>
    </row>
    <row r="9" spans="1:190" x14ac:dyDescent="0.3">
      <c r="B9" s="4">
        <v>45981.441041666701</v>
      </c>
      <c r="C9" s="4">
        <v>45981.467662037001</v>
      </c>
      <c r="D9" t="s">
        <v>354</v>
      </c>
      <c r="E9" t="s">
        <v>160</v>
      </c>
      <c r="F9" t="s">
        <v>119</v>
      </c>
      <c r="G9" t="s">
        <v>120</v>
      </c>
      <c r="H9" t="s">
        <v>355</v>
      </c>
      <c r="I9" s="8"/>
      <c r="J9" s="8"/>
      <c r="K9" s="8"/>
      <c r="L9" t="s">
        <v>356</v>
      </c>
      <c r="M9" s="5" t="s">
        <v>357</v>
      </c>
      <c r="N9" s="7"/>
      <c r="O9" s="5">
        <v>6</v>
      </c>
      <c r="P9" s="5">
        <v>3</v>
      </c>
      <c r="Q9" s="5"/>
      <c r="R9" s="2">
        <v>25</v>
      </c>
      <c r="S9" t="s">
        <v>125</v>
      </c>
      <c r="T9" s="8" t="s">
        <v>1048</v>
      </c>
      <c r="U9" t="s">
        <v>359</v>
      </c>
      <c r="V9" t="s">
        <v>166</v>
      </c>
      <c r="W9" t="s">
        <v>360</v>
      </c>
      <c r="X9" t="s">
        <v>168</v>
      </c>
      <c r="Y9" t="s">
        <v>130</v>
      </c>
      <c r="Z9" s="8"/>
      <c r="AA9">
        <v>5</v>
      </c>
      <c r="AB9">
        <v>6</v>
      </c>
      <c r="AC9">
        <v>5</v>
      </c>
      <c r="AD9">
        <v>5</v>
      </c>
      <c r="AE9">
        <v>6</v>
      </c>
      <c r="AF9">
        <v>2</v>
      </c>
      <c r="AG9">
        <v>2</v>
      </c>
      <c r="AH9">
        <v>2</v>
      </c>
      <c r="AI9">
        <v>3</v>
      </c>
      <c r="AJ9">
        <v>5</v>
      </c>
      <c r="AK9" s="8"/>
      <c r="AL9">
        <v>1</v>
      </c>
      <c r="AM9" t="s">
        <v>170</v>
      </c>
      <c r="AN9" t="s">
        <v>132</v>
      </c>
      <c r="AO9" s="8"/>
      <c r="AP9" t="s">
        <v>133</v>
      </c>
      <c r="AQ9" t="s">
        <v>361</v>
      </c>
      <c r="AR9">
        <v>7</v>
      </c>
      <c r="AS9">
        <v>6</v>
      </c>
      <c r="AT9" s="9"/>
      <c r="AU9">
        <v>3</v>
      </c>
      <c r="AV9">
        <v>3</v>
      </c>
      <c r="AW9">
        <v>2</v>
      </c>
      <c r="AX9">
        <v>2</v>
      </c>
      <c r="AY9">
        <v>5</v>
      </c>
      <c r="AZ9">
        <v>6</v>
      </c>
      <c r="BA9">
        <v>6</v>
      </c>
      <c r="BB9" s="8"/>
      <c r="BC9">
        <v>5</v>
      </c>
      <c r="BD9">
        <v>7</v>
      </c>
      <c r="BE9" t="s">
        <v>1159</v>
      </c>
      <c r="BF9" s="8"/>
      <c r="BG9">
        <v>6</v>
      </c>
      <c r="BH9">
        <v>2</v>
      </c>
      <c r="BI9">
        <v>1</v>
      </c>
      <c r="BJ9">
        <v>2</v>
      </c>
      <c r="BK9" s="9"/>
      <c r="BL9">
        <v>7</v>
      </c>
      <c r="BM9">
        <v>4</v>
      </c>
      <c r="BN9">
        <v>5</v>
      </c>
      <c r="BO9">
        <v>6</v>
      </c>
      <c r="BP9">
        <v>7</v>
      </c>
      <c r="BQ9">
        <v>7</v>
      </c>
      <c r="BR9">
        <v>5</v>
      </c>
      <c r="BS9">
        <v>4</v>
      </c>
      <c r="BT9">
        <v>2</v>
      </c>
      <c r="BU9">
        <v>2</v>
      </c>
      <c r="BV9">
        <v>7</v>
      </c>
      <c r="BW9">
        <v>7</v>
      </c>
      <c r="BX9">
        <v>6</v>
      </c>
      <c r="BY9">
        <v>7</v>
      </c>
      <c r="BZ9">
        <v>1</v>
      </c>
      <c r="CA9">
        <v>1</v>
      </c>
      <c r="CB9">
        <v>7</v>
      </c>
      <c r="CC9">
        <v>6</v>
      </c>
      <c r="CD9" s="8"/>
      <c r="CE9">
        <v>3</v>
      </c>
      <c r="CF9" s="9"/>
      <c r="CG9">
        <v>3</v>
      </c>
      <c r="CH9">
        <v>3</v>
      </c>
      <c r="CI9">
        <v>3</v>
      </c>
      <c r="CJ9">
        <v>3</v>
      </c>
      <c r="CK9">
        <v>1</v>
      </c>
      <c r="CL9">
        <v>1</v>
      </c>
      <c r="CM9">
        <v>3</v>
      </c>
      <c r="CN9">
        <v>5</v>
      </c>
      <c r="CO9">
        <v>7</v>
      </c>
      <c r="CP9">
        <v>1</v>
      </c>
      <c r="CQ9">
        <v>1</v>
      </c>
      <c r="CR9">
        <v>1</v>
      </c>
      <c r="CS9">
        <v>6</v>
      </c>
      <c r="CT9">
        <v>6</v>
      </c>
      <c r="CU9">
        <v>6</v>
      </c>
      <c r="CV9">
        <v>7</v>
      </c>
      <c r="CW9">
        <v>7</v>
      </c>
      <c r="CX9">
        <v>5</v>
      </c>
      <c r="CY9">
        <v>3</v>
      </c>
      <c r="CZ9">
        <v>3</v>
      </c>
      <c r="DA9">
        <v>5</v>
      </c>
      <c r="DB9">
        <v>1</v>
      </c>
      <c r="DC9">
        <v>1</v>
      </c>
      <c r="DD9">
        <v>1</v>
      </c>
      <c r="DE9">
        <v>6</v>
      </c>
      <c r="DF9">
        <v>6</v>
      </c>
      <c r="DG9">
        <v>7</v>
      </c>
      <c r="DH9">
        <v>3</v>
      </c>
      <c r="DI9">
        <v>6</v>
      </c>
      <c r="DJ9">
        <v>6</v>
      </c>
      <c r="DK9" s="8"/>
      <c r="DL9" t="s">
        <v>173</v>
      </c>
      <c r="DM9" s="7" t="s">
        <v>1206</v>
      </c>
      <c r="DN9" t="s">
        <v>362</v>
      </c>
      <c r="DO9">
        <v>2</v>
      </c>
      <c r="DP9" s="8"/>
      <c r="DQ9" t="s">
        <v>363</v>
      </c>
      <c r="DR9" t="s">
        <v>364</v>
      </c>
      <c r="DS9" t="s">
        <v>365</v>
      </c>
      <c r="DT9" s="8"/>
      <c r="DU9" t="s">
        <v>366</v>
      </c>
      <c r="DV9" t="s">
        <v>367</v>
      </c>
      <c r="DW9" s="8"/>
      <c r="DX9">
        <v>3</v>
      </c>
      <c r="DY9">
        <v>5</v>
      </c>
      <c r="DZ9">
        <v>3</v>
      </c>
      <c r="EA9" s="9">
        <v>20</v>
      </c>
      <c r="EB9" t="s">
        <v>368</v>
      </c>
      <c r="EC9" s="8"/>
      <c r="ED9">
        <v>7</v>
      </c>
      <c r="EE9">
        <v>7</v>
      </c>
      <c r="EF9">
        <v>7</v>
      </c>
      <c r="EG9" s="8"/>
      <c r="EH9" t="s">
        <v>274</v>
      </c>
      <c r="EI9" s="7" t="s">
        <v>1353</v>
      </c>
      <c r="EJ9" t="s">
        <v>369</v>
      </c>
      <c r="EK9" s="7" t="s">
        <v>1359</v>
      </c>
      <c r="EL9" t="s">
        <v>370</v>
      </c>
      <c r="EM9" s="8"/>
      <c r="EN9" s="56" t="s">
        <v>1409</v>
      </c>
      <c r="EO9" t="s">
        <v>371</v>
      </c>
      <c r="EP9" s="38" t="s">
        <v>1424</v>
      </c>
      <c r="EQ9" t="s">
        <v>372</v>
      </c>
      <c r="ER9" s="39" t="s">
        <v>1441</v>
      </c>
      <c r="ES9" t="s">
        <v>373</v>
      </c>
      <c r="ET9" s="39" t="s">
        <v>1389</v>
      </c>
      <c r="EU9" s="39" t="s">
        <v>1446</v>
      </c>
      <c r="EV9" s="39" t="s">
        <v>1443</v>
      </c>
      <c r="EW9" t="s">
        <v>374</v>
      </c>
      <c r="EX9" s="56" t="s">
        <v>1389</v>
      </c>
      <c r="EY9" s="56" t="s">
        <v>1453</v>
      </c>
      <c r="EZ9" t="s">
        <v>375</v>
      </c>
      <c r="FA9" s="38" t="s">
        <v>1457</v>
      </c>
      <c r="FB9" t="s">
        <v>376</v>
      </c>
      <c r="FC9" s="38" t="s">
        <v>1389</v>
      </c>
      <c r="FD9" t="s">
        <v>377</v>
      </c>
      <c r="FE9" s="38" t="s">
        <v>1463</v>
      </c>
      <c r="FF9" s="38" t="s">
        <v>1466</v>
      </c>
      <c r="FG9" t="s">
        <v>378</v>
      </c>
      <c r="FH9" s="38" t="s">
        <v>1399</v>
      </c>
      <c r="FI9" t="s">
        <v>379</v>
      </c>
      <c r="FJ9" s="38" t="s">
        <v>1389</v>
      </c>
      <c r="FK9" s="38" t="s">
        <v>1389</v>
      </c>
      <c r="FL9" t="s">
        <v>380</v>
      </c>
      <c r="FM9" s="8"/>
      <c r="FN9" s="38" t="s">
        <v>1472</v>
      </c>
      <c r="FO9" t="s">
        <v>381</v>
      </c>
      <c r="FP9" s="38" t="s">
        <v>1498</v>
      </c>
      <c r="FQ9" t="s">
        <v>382</v>
      </c>
      <c r="FS9" t="s">
        <v>154</v>
      </c>
      <c r="FT9" s="10" t="s">
        <v>1545</v>
      </c>
      <c r="FU9" s="9" t="s">
        <v>1558</v>
      </c>
      <c r="FV9" t="s">
        <v>383</v>
      </c>
      <c r="FX9" t="s">
        <v>156</v>
      </c>
      <c r="FY9" t="s">
        <v>193</v>
      </c>
      <c r="FZ9" s="2" t="s">
        <v>351</v>
      </c>
      <c r="GA9" t="s">
        <v>384</v>
      </c>
      <c r="GB9" t="s">
        <v>385</v>
      </c>
      <c r="GC9" s="55" t="str">
        <f t="shared" si="0"/>
        <v>0900</v>
      </c>
      <c r="GD9" s="55">
        <f t="shared" si="1"/>
        <v>0.375</v>
      </c>
      <c r="GE9" s="55" t="str">
        <f t="shared" si="2"/>
        <v>1008</v>
      </c>
      <c r="GF9" s="55">
        <f t="shared" si="3"/>
        <v>0.42222222222222222</v>
      </c>
      <c r="GG9" s="58">
        <f t="shared" si="4"/>
        <v>4.7222222222222221E-2</v>
      </c>
      <c r="GH9" s="78"/>
    </row>
    <row r="10" spans="1:190" x14ac:dyDescent="0.3">
      <c r="B10" s="4">
        <v>45981.465659722198</v>
      </c>
      <c r="C10" s="4">
        <v>45981.477650462999</v>
      </c>
      <c r="D10" t="s">
        <v>1372</v>
      </c>
      <c r="E10" t="s">
        <v>160</v>
      </c>
      <c r="F10" t="s">
        <v>386</v>
      </c>
      <c r="G10" t="s">
        <v>120</v>
      </c>
      <c r="H10" t="s">
        <v>387</v>
      </c>
      <c r="I10" s="8"/>
      <c r="J10" s="8"/>
      <c r="K10" s="8"/>
      <c r="L10" t="s">
        <v>388</v>
      </c>
      <c r="M10" s="5" t="s">
        <v>389</v>
      </c>
      <c r="N10" s="7" t="s">
        <v>1045</v>
      </c>
      <c r="O10" s="5">
        <v>6</v>
      </c>
      <c r="P10" s="5">
        <v>3</v>
      </c>
      <c r="Q10" s="5"/>
      <c r="R10" s="2">
        <v>28</v>
      </c>
      <c r="S10" t="s">
        <v>164</v>
      </c>
      <c r="T10" s="8" t="s">
        <v>1046</v>
      </c>
      <c r="U10" t="s">
        <v>390</v>
      </c>
      <c r="V10" t="s">
        <v>166</v>
      </c>
      <c r="W10" t="s">
        <v>391</v>
      </c>
      <c r="X10" t="s">
        <v>392</v>
      </c>
      <c r="Y10" t="s">
        <v>393</v>
      </c>
      <c r="Z10" s="8"/>
      <c r="AA10">
        <v>5</v>
      </c>
      <c r="AB10">
        <v>6</v>
      </c>
      <c r="AC10">
        <v>4</v>
      </c>
      <c r="AD10">
        <v>3</v>
      </c>
      <c r="AE10">
        <v>6</v>
      </c>
      <c r="AF10">
        <v>3</v>
      </c>
      <c r="AG10">
        <v>4</v>
      </c>
      <c r="AH10">
        <v>5</v>
      </c>
      <c r="AI10">
        <v>3</v>
      </c>
      <c r="AJ10">
        <v>2</v>
      </c>
      <c r="AK10" s="8"/>
      <c r="AL10">
        <v>3</v>
      </c>
      <c r="AM10" t="s">
        <v>170</v>
      </c>
      <c r="AN10" t="s">
        <v>132</v>
      </c>
      <c r="AO10" s="8"/>
      <c r="AP10" t="s">
        <v>133</v>
      </c>
      <c r="AQ10" t="s">
        <v>394</v>
      </c>
      <c r="AR10">
        <v>7</v>
      </c>
      <c r="AS10">
        <v>6</v>
      </c>
      <c r="AT10" s="9"/>
      <c r="AU10">
        <v>3</v>
      </c>
      <c r="AV10">
        <v>5</v>
      </c>
      <c r="AW10">
        <v>2</v>
      </c>
      <c r="AX10">
        <v>2</v>
      </c>
      <c r="AY10">
        <v>1</v>
      </c>
      <c r="AZ10">
        <v>1</v>
      </c>
      <c r="BA10">
        <v>6</v>
      </c>
      <c r="BB10" s="8"/>
      <c r="BC10">
        <v>1</v>
      </c>
      <c r="BD10">
        <v>2</v>
      </c>
      <c r="BE10" t="s">
        <v>172</v>
      </c>
      <c r="BF10" s="8"/>
      <c r="BG10">
        <v>4</v>
      </c>
      <c r="BH10">
        <v>3</v>
      </c>
      <c r="BI10">
        <v>1</v>
      </c>
      <c r="BJ10">
        <v>3</v>
      </c>
      <c r="BK10" s="9"/>
      <c r="BL10">
        <v>7</v>
      </c>
      <c r="BM10">
        <v>6</v>
      </c>
      <c r="BN10">
        <v>3</v>
      </c>
      <c r="BO10">
        <v>5</v>
      </c>
      <c r="BP10">
        <v>2</v>
      </c>
      <c r="BQ10">
        <v>6</v>
      </c>
      <c r="BR10">
        <v>2</v>
      </c>
      <c r="BS10">
        <v>7</v>
      </c>
      <c r="BT10">
        <v>2</v>
      </c>
      <c r="BU10">
        <v>1</v>
      </c>
      <c r="BV10">
        <v>6</v>
      </c>
      <c r="BW10">
        <v>6</v>
      </c>
      <c r="BX10">
        <v>1</v>
      </c>
      <c r="BY10">
        <v>2</v>
      </c>
      <c r="BZ10">
        <v>1</v>
      </c>
      <c r="CA10">
        <v>1</v>
      </c>
      <c r="CB10">
        <v>5</v>
      </c>
      <c r="CC10">
        <v>5</v>
      </c>
      <c r="CD10" s="8"/>
      <c r="CE10">
        <v>4</v>
      </c>
      <c r="CF10" s="9"/>
      <c r="CG10">
        <v>4</v>
      </c>
      <c r="CH10">
        <v>3</v>
      </c>
      <c r="CI10">
        <v>5</v>
      </c>
      <c r="CJ10">
        <v>2</v>
      </c>
      <c r="CK10">
        <v>2</v>
      </c>
      <c r="CL10">
        <v>1</v>
      </c>
      <c r="CM10">
        <v>3</v>
      </c>
      <c r="CN10">
        <v>2</v>
      </c>
      <c r="CO10">
        <v>3</v>
      </c>
      <c r="CP10">
        <v>1</v>
      </c>
      <c r="CQ10">
        <v>3</v>
      </c>
      <c r="CR10">
        <v>1</v>
      </c>
      <c r="CS10">
        <v>4</v>
      </c>
      <c r="CT10">
        <v>3</v>
      </c>
      <c r="CU10">
        <v>4</v>
      </c>
      <c r="CV10">
        <v>7</v>
      </c>
      <c r="CW10">
        <v>7</v>
      </c>
      <c r="CX10">
        <v>7</v>
      </c>
      <c r="CY10">
        <v>3</v>
      </c>
      <c r="CZ10">
        <v>5</v>
      </c>
      <c r="DA10">
        <v>2</v>
      </c>
      <c r="DB10">
        <v>1</v>
      </c>
      <c r="DC10">
        <v>5</v>
      </c>
      <c r="DD10">
        <v>3</v>
      </c>
      <c r="DE10">
        <v>6</v>
      </c>
      <c r="DF10">
        <v>2</v>
      </c>
      <c r="DG10">
        <v>5</v>
      </c>
      <c r="DH10">
        <v>3</v>
      </c>
      <c r="DI10">
        <v>6</v>
      </c>
      <c r="DJ10">
        <v>5</v>
      </c>
      <c r="DK10" s="8"/>
      <c r="DL10" t="s">
        <v>173</v>
      </c>
      <c r="DM10" s="7" t="s">
        <v>1206</v>
      </c>
      <c r="DN10" t="s">
        <v>395</v>
      </c>
      <c r="DO10">
        <v>3</v>
      </c>
      <c r="DP10" s="8"/>
      <c r="DQ10" t="s">
        <v>396</v>
      </c>
      <c r="DR10" t="s">
        <v>364</v>
      </c>
      <c r="DS10" t="s">
        <v>397</v>
      </c>
      <c r="DT10" s="8"/>
      <c r="DU10" t="s">
        <v>398</v>
      </c>
      <c r="DV10" t="s">
        <v>399</v>
      </c>
      <c r="DW10" s="8"/>
      <c r="DX10">
        <v>7</v>
      </c>
      <c r="DY10">
        <v>2</v>
      </c>
      <c r="DZ10">
        <v>2</v>
      </c>
      <c r="EA10" s="9">
        <v>10</v>
      </c>
      <c r="EB10" s="2" t="s">
        <v>400</v>
      </c>
      <c r="EC10" s="49"/>
      <c r="ED10">
        <v>5</v>
      </c>
      <c r="EE10">
        <v>5</v>
      </c>
      <c r="EF10">
        <v>5</v>
      </c>
      <c r="EG10" s="8"/>
      <c r="EH10" t="s">
        <v>274</v>
      </c>
      <c r="EI10" s="7" t="s">
        <v>1353</v>
      </c>
      <c r="EJ10" t="s">
        <v>401</v>
      </c>
      <c r="EK10" s="7" t="s">
        <v>1359</v>
      </c>
      <c r="EL10" t="s">
        <v>402</v>
      </c>
      <c r="EM10" s="8"/>
      <c r="EN10" s="56" t="s">
        <v>1411</v>
      </c>
      <c r="EO10" t="s">
        <v>403</v>
      </c>
      <c r="EP10" s="38" t="s">
        <v>1426</v>
      </c>
      <c r="EQ10" t="s">
        <v>404</v>
      </c>
      <c r="ER10" s="39" t="s">
        <v>1389</v>
      </c>
      <c r="ES10" t="s">
        <v>405</v>
      </c>
      <c r="ET10" s="39" t="s">
        <v>1389</v>
      </c>
      <c r="EU10" s="39" t="s">
        <v>1444</v>
      </c>
      <c r="EV10" s="39" t="s">
        <v>1439</v>
      </c>
      <c r="EW10" t="s">
        <v>406</v>
      </c>
      <c r="EX10" s="56" t="s">
        <v>1389</v>
      </c>
      <c r="EY10" s="56" t="s">
        <v>1454</v>
      </c>
      <c r="EZ10" s="32" t="s">
        <v>407</v>
      </c>
      <c r="FA10" s="38" t="s">
        <v>1389</v>
      </c>
      <c r="FB10" t="s">
        <v>150</v>
      </c>
      <c r="FC10" s="38" t="s">
        <v>1389</v>
      </c>
      <c r="FD10" t="s">
        <v>150</v>
      </c>
      <c r="FE10" s="38" t="s">
        <v>1463</v>
      </c>
      <c r="FF10" s="38" t="s">
        <v>1389</v>
      </c>
      <c r="FG10" t="s">
        <v>408</v>
      </c>
      <c r="FH10" s="38" t="s">
        <v>1401</v>
      </c>
      <c r="FI10" t="s">
        <v>409</v>
      </c>
      <c r="FJ10" s="38" t="s">
        <v>1389</v>
      </c>
      <c r="FK10" s="38" t="s">
        <v>1389</v>
      </c>
      <c r="FL10" t="s">
        <v>410</v>
      </c>
      <c r="FM10" s="8"/>
      <c r="FN10" s="38" t="s">
        <v>1473</v>
      </c>
      <c r="FO10" t="s">
        <v>411</v>
      </c>
      <c r="FP10" s="38" t="s">
        <v>1524</v>
      </c>
      <c r="FQ10" s="32" t="s">
        <v>412</v>
      </c>
      <c r="FS10" t="s">
        <v>190</v>
      </c>
      <c r="FT10" s="10" t="s">
        <v>1543</v>
      </c>
      <c r="FU10" s="9" t="s">
        <v>1559</v>
      </c>
      <c r="FV10" t="s">
        <v>413</v>
      </c>
      <c r="FX10" t="s">
        <v>414</v>
      </c>
      <c r="FY10" t="s">
        <v>193</v>
      </c>
      <c r="FZ10" s="2" t="s">
        <v>415</v>
      </c>
      <c r="GA10" t="s">
        <v>416</v>
      </c>
      <c r="GB10" t="s">
        <v>417</v>
      </c>
      <c r="GC10" s="55" t="str">
        <f t="shared" si="0"/>
        <v>0900</v>
      </c>
      <c r="GD10" s="55">
        <f t="shared" si="1"/>
        <v>0.375</v>
      </c>
      <c r="GE10" s="55" t="str">
        <f t="shared" si="2"/>
        <v>1027</v>
      </c>
      <c r="GF10" s="55">
        <f t="shared" si="3"/>
        <v>0.43541666666666667</v>
      </c>
      <c r="GG10" s="58">
        <f t="shared" si="4"/>
        <v>6.0416666666666674E-2</v>
      </c>
      <c r="GH10" s="78"/>
    </row>
    <row r="11" spans="1:190" x14ac:dyDescent="0.3">
      <c r="B11" s="4">
        <v>45981.661516203698</v>
      </c>
      <c r="C11" s="4">
        <v>45981.741701388899</v>
      </c>
      <c r="D11" t="s">
        <v>418</v>
      </c>
      <c r="E11" t="s">
        <v>160</v>
      </c>
      <c r="F11" t="s">
        <v>119</v>
      </c>
      <c r="G11" t="s">
        <v>120</v>
      </c>
      <c r="H11" t="s">
        <v>419</v>
      </c>
      <c r="I11" s="8"/>
      <c r="J11" s="8"/>
      <c r="K11" s="8"/>
      <c r="L11" t="s">
        <v>420</v>
      </c>
      <c r="M11" s="5" t="s">
        <v>421</v>
      </c>
      <c r="N11" s="7" t="s">
        <v>1045</v>
      </c>
      <c r="O11" s="5">
        <v>6</v>
      </c>
      <c r="P11" s="5">
        <v>3</v>
      </c>
      <c r="Q11" s="5">
        <v>2</v>
      </c>
      <c r="R11" s="2">
        <v>21</v>
      </c>
      <c r="S11" t="s">
        <v>164</v>
      </c>
      <c r="T11" s="8" t="s">
        <v>1049</v>
      </c>
      <c r="U11" t="s">
        <v>126</v>
      </c>
      <c r="V11" t="s">
        <v>166</v>
      </c>
      <c r="W11" t="s">
        <v>422</v>
      </c>
      <c r="X11" t="s">
        <v>423</v>
      </c>
      <c r="Y11" t="s">
        <v>130</v>
      </c>
      <c r="Z11" s="8"/>
      <c r="AA11">
        <v>7</v>
      </c>
      <c r="AB11">
        <v>4</v>
      </c>
      <c r="AC11">
        <v>5</v>
      </c>
      <c r="AD11">
        <v>4</v>
      </c>
      <c r="AE11">
        <v>7</v>
      </c>
      <c r="AF11">
        <v>1</v>
      </c>
      <c r="AG11">
        <v>7</v>
      </c>
      <c r="AH11">
        <v>5</v>
      </c>
      <c r="AI11">
        <v>6</v>
      </c>
      <c r="AJ11">
        <v>4</v>
      </c>
      <c r="AK11" s="8"/>
      <c r="AL11">
        <v>1</v>
      </c>
      <c r="AM11" t="s">
        <v>170</v>
      </c>
      <c r="AN11" t="s">
        <v>132</v>
      </c>
      <c r="AO11" s="8"/>
      <c r="AP11" t="s">
        <v>133</v>
      </c>
      <c r="AQ11" t="s">
        <v>424</v>
      </c>
      <c r="AR11">
        <v>7</v>
      </c>
      <c r="AS11">
        <v>7</v>
      </c>
      <c r="AT11" s="9"/>
      <c r="AU11" s="32">
        <v>5</v>
      </c>
      <c r="AV11">
        <v>2</v>
      </c>
      <c r="AW11">
        <v>6</v>
      </c>
      <c r="AX11">
        <v>3</v>
      </c>
      <c r="AY11">
        <v>7</v>
      </c>
      <c r="AZ11">
        <v>4</v>
      </c>
      <c r="BA11">
        <v>6</v>
      </c>
      <c r="BB11" s="8"/>
      <c r="BC11">
        <v>7</v>
      </c>
      <c r="BD11">
        <v>5</v>
      </c>
      <c r="BE11" t="s">
        <v>1158</v>
      </c>
      <c r="BF11" s="8"/>
      <c r="BG11">
        <v>6</v>
      </c>
      <c r="BH11">
        <v>6</v>
      </c>
      <c r="BI11">
        <v>3</v>
      </c>
      <c r="BJ11">
        <v>3</v>
      </c>
      <c r="BK11" s="9"/>
      <c r="BL11">
        <v>4</v>
      </c>
      <c r="BM11">
        <v>6</v>
      </c>
      <c r="BN11">
        <v>5</v>
      </c>
      <c r="BO11">
        <v>6</v>
      </c>
      <c r="BP11">
        <v>7</v>
      </c>
      <c r="BQ11">
        <v>7</v>
      </c>
      <c r="BR11">
        <v>7</v>
      </c>
      <c r="BS11">
        <v>1</v>
      </c>
      <c r="BT11">
        <v>6</v>
      </c>
      <c r="BU11">
        <v>6</v>
      </c>
      <c r="BV11">
        <v>7</v>
      </c>
      <c r="BW11">
        <v>7</v>
      </c>
      <c r="BX11">
        <v>4</v>
      </c>
      <c r="BY11">
        <v>3</v>
      </c>
      <c r="BZ11">
        <v>1</v>
      </c>
      <c r="CA11">
        <v>1</v>
      </c>
      <c r="CB11">
        <v>6</v>
      </c>
      <c r="CC11">
        <v>5</v>
      </c>
      <c r="CD11" s="8"/>
      <c r="CE11">
        <v>1</v>
      </c>
      <c r="CF11" s="9"/>
      <c r="CG11">
        <v>6</v>
      </c>
      <c r="CH11">
        <v>4</v>
      </c>
      <c r="CI11">
        <v>6</v>
      </c>
      <c r="CJ11">
        <v>3</v>
      </c>
      <c r="CK11">
        <v>2</v>
      </c>
      <c r="CL11">
        <v>1</v>
      </c>
      <c r="CM11">
        <v>7</v>
      </c>
      <c r="CN11">
        <v>7</v>
      </c>
      <c r="CO11">
        <v>7</v>
      </c>
      <c r="CP11">
        <v>2</v>
      </c>
      <c r="CQ11">
        <v>2</v>
      </c>
      <c r="CR11">
        <v>1</v>
      </c>
      <c r="CS11">
        <v>6</v>
      </c>
      <c r="CT11">
        <v>7</v>
      </c>
      <c r="CU11">
        <v>7</v>
      </c>
      <c r="CV11">
        <v>1</v>
      </c>
      <c r="CW11">
        <v>1</v>
      </c>
      <c r="CX11">
        <v>3</v>
      </c>
      <c r="CY11">
        <v>4</v>
      </c>
      <c r="CZ11">
        <v>5</v>
      </c>
      <c r="DA11">
        <v>4</v>
      </c>
      <c r="DB11">
        <v>3</v>
      </c>
      <c r="DC11">
        <v>2</v>
      </c>
      <c r="DD11">
        <v>1</v>
      </c>
      <c r="DE11">
        <v>6</v>
      </c>
      <c r="DF11">
        <v>6</v>
      </c>
      <c r="DG11">
        <v>5</v>
      </c>
      <c r="DH11">
        <v>1</v>
      </c>
      <c r="DI11">
        <v>2</v>
      </c>
      <c r="DJ11">
        <v>2</v>
      </c>
      <c r="DK11" s="8"/>
      <c r="DL11" t="s">
        <v>425</v>
      </c>
      <c r="DM11" s="7"/>
      <c r="DN11" t="s">
        <v>426</v>
      </c>
      <c r="DO11">
        <v>6</v>
      </c>
      <c r="DP11" s="48" t="s">
        <v>1218</v>
      </c>
      <c r="DQ11" t="s">
        <v>427</v>
      </c>
      <c r="DR11" t="s">
        <v>364</v>
      </c>
      <c r="DS11" t="s">
        <v>428</v>
      </c>
      <c r="DT11" s="8"/>
      <c r="DU11" t="s">
        <v>429</v>
      </c>
      <c r="DV11" t="s">
        <v>430</v>
      </c>
      <c r="DW11" s="8"/>
      <c r="DX11">
        <v>3</v>
      </c>
      <c r="DY11">
        <v>5</v>
      </c>
      <c r="DZ11">
        <v>4</v>
      </c>
      <c r="EA11" s="9">
        <v>4</v>
      </c>
      <c r="EB11" t="s">
        <v>431</v>
      </c>
      <c r="EC11" s="8"/>
      <c r="ED11">
        <v>7</v>
      </c>
      <c r="EE11">
        <v>6</v>
      </c>
      <c r="EF11">
        <v>6</v>
      </c>
      <c r="EG11" s="8"/>
      <c r="EH11" t="s">
        <v>274</v>
      </c>
      <c r="EI11" s="7" t="s">
        <v>1353</v>
      </c>
      <c r="EJ11" t="s">
        <v>432</v>
      </c>
      <c r="EK11" s="7" t="s">
        <v>1360</v>
      </c>
      <c r="EL11" t="s">
        <v>433</v>
      </c>
      <c r="EM11" s="8"/>
      <c r="EN11" s="56" t="s">
        <v>1389</v>
      </c>
      <c r="EO11" t="s">
        <v>377</v>
      </c>
      <c r="EP11" s="38" t="s">
        <v>1423</v>
      </c>
      <c r="EQ11" t="s">
        <v>434</v>
      </c>
      <c r="ER11" s="39" t="s">
        <v>1439</v>
      </c>
      <c r="ES11" t="s">
        <v>435</v>
      </c>
      <c r="ET11" s="39" t="s">
        <v>1389</v>
      </c>
      <c r="EU11" s="39" t="s">
        <v>1389</v>
      </c>
      <c r="EV11" s="39"/>
      <c r="EW11" t="s">
        <v>436</v>
      </c>
      <c r="EX11" s="56" t="s">
        <v>1451</v>
      </c>
      <c r="EY11" s="56" t="s">
        <v>1389</v>
      </c>
      <c r="EZ11" t="s">
        <v>437</v>
      </c>
      <c r="FA11" s="38" t="s">
        <v>1457</v>
      </c>
      <c r="FB11" t="s">
        <v>438</v>
      </c>
      <c r="FC11" s="38" t="s">
        <v>1459</v>
      </c>
      <c r="FD11" t="s">
        <v>439</v>
      </c>
      <c r="FE11" s="38" t="s">
        <v>1463</v>
      </c>
      <c r="FF11" s="38" t="s">
        <v>1468</v>
      </c>
      <c r="FG11" t="s">
        <v>440</v>
      </c>
      <c r="FH11" s="38" t="s">
        <v>1399</v>
      </c>
      <c r="FI11" t="s">
        <v>441</v>
      </c>
      <c r="FJ11" s="38" t="s">
        <v>1389</v>
      </c>
      <c r="FK11" s="38" t="s">
        <v>1389</v>
      </c>
      <c r="FL11" t="s">
        <v>442</v>
      </c>
      <c r="FM11" s="8"/>
      <c r="FN11" s="38" t="s">
        <v>1474</v>
      </c>
      <c r="FO11" t="s">
        <v>443</v>
      </c>
      <c r="FP11" s="38" t="s">
        <v>1496</v>
      </c>
      <c r="FQ11" s="32" t="s">
        <v>444</v>
      </c>
      <c r="FS11" t="s">
        <v>256</v>
      </c>
      <c r="FT11" s="10" t="s">
        <v>1544</v>
      </c>
      <c r="FU11" s="9" t="s">
        <v>1560</v>
      </c>
      <c r="FV11" t="s">
        <v>445</v>
      </c>
      <c r="FX11" t="s">
        <v>446</v>
      </c>
      <c r="FY11" t="s">
        <v>193</v>
      </c>
      <c r="FZ11" s="2" t="s">
        <v>351</v>
      </c>
      <c r="GA11" t="s">
        <v>447</v>
      </c>
      <c r="GB11" t="s">
        <v>448</v>
      </c>
      <c r="GC11" s="55" t="str">
        <f t="shared" si="0"/>
        <v>1300</v>
      </c>
      <c r="GD11" s="55">
        <f t="shared" si="1"/>
        <v>0.54166666666666663</v>
      </c>
      <c r="GE11" s="55" t="str">
        <f t="shared" si="2"/>
        <v>1645</v>
      </c>
      <c r="GF11" s="55">
        <f t="shared" si="3"/>
        <v>0.69791666666666663</v>
      </c>
      <c r="GG11" s="58">
        <f t="shared" si="4"/>
        <v>0.15625</v>
      </c>
      <c r="GH11" s="78"/>
    </row>
    <row r="12" spans="1:190" x14ac:dyDescent="0.3">
      <c r="B12" s="4">
        <v>45981.661759259303</v>
      </c>
      <c r="C12" s="4">
        <v>45981.754745370403</v>
      </c>
      <c r="D12" t="s">
        <v>449</v>
      </c>
      <c r="E12" t="s">
        <v>160</v>
      </c>
      <c r="F12" t="s">
        <v>119</v>
      </c>
      <c r="G12" t="s">
        <v>120</v>
      </c>
      <c r="H12" t="s">
        <v>450</v>
      </c>
      <c r="I12" s="8"/>
      <c r="J12" s="8"/>
      <c r="K12" s="8"/>
      <c r="L12" t="s">
        <v>451</v>
      </c>
      <c r="M12" s="5" t="s">
        <v>452</v>
      </c>
      <c r="N12" s="7" t="s">
        <v>1045</v>
      </c>
      <c r="O12" s="5">
        <v>4</v>
      </c>
      <c r="P12" s="5"/>
      <c r="Q12" s="5"/>
      <c r="R12" s="2">
        <v>23</v>
      </c>
      <c r="S12" t="s">
        <v>164</v>
      </c>
      <c r="T12" s="8" t="s">
        <v>1049</v>
      </c>
      <c r="U12" t="s">
        <v>126</v>
      </c>
      <c r="V12" t="s">
        <v>166</v>
      </c>
      <c r="W12" t="s">
        <v>453</v>
      </c>
      <c r="X12" t="s">
        <v>1062</v>
      </c>
      <c r="Y12" t="s">
        <v>130</v>
      </c>
      <c r="Z12" s="8"/>
      <c r="AA12">
        <v>1</v>
      </c>
      <c r="AB12">
        <v>3</v>
      </c>
      <c r="AC12">
        <v>5</v>
      </c>
      <c r="AD12">
        <v>6</v>
      </c>
      <c r="AE12">
        <v>5</v>
      </c>
      <c r="AF12">
        <v>7</v>
      </c>
      <c r="AG12">
        <v>6</v>
      </c>
      <c r="AH12">
        <v>4</v>
      </c>
      <c r="AI12">
        <v>3</v>
      </c>
      <c r="AJ12">
        <v>5</v>
      </c>
      <c r="AK12" s="8"/>
      <c r="AL12">
        <v>1</v>
      </c>
      <c r="AM12" t="s">
        <v>170</v>
      </c>
      <c r="AN12" t="s">
        <v>454</v>
      </c>
      <c r="AO12" s="8"/>
      <c r="AP12" t="s">
        <v>133</v>
      </c>
      <c r="AQ12" t="s">
        <v>455</v>
      </c>
      <c r="AR12">
        <v>3</v>
      </c>
      <c r="AS12">
        <v>2</v>
      </c>
      <c r="AT12" s="9"/>
      <c r="AU12">
        <v>2</v>
      </c>
      <c r="AV12">
        <v>2</v>
      </c>
      <c r="AW12">
        <v>1</v>
      </c>
      <c r="AX12">
        <v>4</v>
      </c>
      <c r="AY12">
        <v>3</v>
      </c>
      <c r="AZ12">
        <v>1</v>
      </c>
      <c r="BA12">
        <v>1</v>
      </c>
      <c r="BB12" s="8"/>
      <c r="BC12">
        <v>2</v>
      </c>
      <c r="BD12">
        <v>3</v>
      </c>
      <c r="BE12" t="s">
        <v>456</v>
      </c>
      <c r="BF12" s="8"/>
      <c r="BG12">
        <v>3</v>
      </c>
      <c r="BH12">
        <v>2</v>
      </c>
      <c r="BI12">
        <v>5</v>
      </c>
      <c r="BJ12">
        <v>5</v>
      </c>
      <c r="BK12" s="9"/>
      <c r="BL12">
        <v>7</v>
      </c>
      <c r="BM12">
        <v>5</v>
      </c>
      <c r="BN12">
        <v>2</v>
      </c>
      <c r="BO12">
        <v>1</v>
      </c>
      <c r="BP12">
        <v>3</v>
      </c>
      <c r="BQ12">
        <v>6</v>
      </c>
      <c r="BR12">
        <v>2</v>
      </c>
      <c r="BS12">
        <v>6</v>
      </c>
      <c r="BT12">
        <v>1</v>
      </c>
      <c r="BU12">
        <v>1</v>
      </c>
      <c r="BV12">
        <v>4</v>
      </c>
      <c r="BW12">
        <v>3</v>
      </c>
      <c r="BX12">
        <v>2</v>
      </c>
      <c r="BY12">
        <v>2</v>
      </c>
      <c r="BZ12">
        <v>1</v>
      </c>
      <c r="CA12">
        <v>1</v>
      </c>
      <c r="CB12">
        <v>1</v>
      </c>
      <c r="CC12">
        <v>2</v>
      </c>
      <c r="CD12" s="8"/>
      <c r="CE12">
        <v>2</v>
      </c>
      <c r="CF12" s="9"/>
      <c r="CG12">
        <v>7</v>
      </c>
      <c r="CH12">
        <v>7</v>
      </c>
      <c r="CI12">
        <v>2</v>
      </c>
      <c r="CJ12">
        <v>3</v>
      </c>
      <c r="CK12">
        <v>2</v>
      </c>
      <c r="CL12">
        <v>3</v>
      </c>
      <c r="CM12">
        <v>3</v>
      </c>
      <c r="CN12">
        <v>2</v>
      </c>
      <c r="CO12">
        <v>2</v>
      </c>
      <c r="CP12">
        <v>1</v>
      </c>
      <c r="CQ12">
        <v>2</v>
      </c>
      <c r="CR12">
        <v>1</v>
      </c>
      <c r="CS12">
        <v>2</v>
      </c>
      <c r="CT12">
        <v>5</v>
      </c>
      <c r="CU12">
        <v>6</v>
      </c>
      <c r="CV12">
        <v>4</v>
      </c>
      <c r="CW12">
        <v>7</v>
      </c>
      <c r="CX12">
        <v>3</v>
      </c>
      <c r="CY12">
        <v>5</v>
      </c>
      <c r="CZ12">
        <v>5</v>
      </c>
      <c r="DA12">
        <v>5</v>
      </c>
      <c r="DB12">
        <v>2</v>
      </c>
      <c r="DC12">
        <v>2</v>
      </c>
      <c r="DD12">
        <v>1</v>
      </c>
      <c r="DE12">
        <v>3</v>
      </c>
      <c r="DF12">
        <v>2</v>
      </c>
      <c r="DG12">
        <v>1</v>
      </c>
      <c r="DH12">
        <v>3</v>
      </c>
      <c r="DI12">
        <v>2</v>
      </c>
      <c r="DJ12">
        <v>1</v>
      </c>
      <c r="DK12" s="8"/>
      <c r="DL12" t="s">
        <v>425</v>
      </c>
      <c r="DM12" s="7"/>
      <c r="DN12" t="s">
        <v>457</v>
      </c>
      <c r="DO12">
        <v>5</v>
      </c>
      <c r="DP12" s="48" t="s">
        <v>1218</v>
      </c>
      <c r="DQ12" t="s">
        <v>458</v>
      </c>
      <c r="DR12" t="s">
        <v>331</v>
      </c>
      <c r="DS12" t="s">
        <v>459</v>
      </c>
      <c r="DT12" s="8"/>
      <c r="DU12" t="s">
        <v>367</v>
      </c>
      <c r="DV12" t="s">
        <v>367</v>
      </c>
      <c r="DW12" s="8"/>
      <c r="DX12">
        <v>7</v>
      </c>
      <c r="DY12">
        <v>3</v>
      </c>
      <c r="DZ12">
        <v>6</v>
      </c>
      <c r="EA12" s="9">
        <v>0.7</v>
      </c>
      <c r="EB12" t="s">
        <v>460</v>
      </c>
      <c r="EC12" s="8"/>
      <c r="ED12">
        <v>5</v>
      </c>
      <c r="EE12">
        <v>3</v>
      </c>
      <c r="EF12">
        <v>5</v>
      </c>
      <c r="EG12" s="8"/>
      <c r="EH12" t="s">
        <v>304</v>
      </c>
      <c r="EI12" s="7" t="s">
        <v>1353</v>
      </c>
      <c r="EJ12" t="s">
        <v>461</v>
      </c>
      <c r="EK12" s="7" t="s">
        <v>1360</v>
      </c>
      <c r="EL12" t="s">
        <v>462</v>
      </c>
      <c r="EM12" s="8"/>
      <c r="EN12" s="56" t="s">
        <v>1410</v>
      </c>
      <c r="EO12" t="s">
        <v>463</v>
      </c>
      <c r="EP12" s="38" t="s">
        <v>1423</v>
      </c>
      <c r="EQ12" t="s">
        <v>464</v>
      </c>
      <c r="ER12" s="56" t="s">
        <v>1405</v>
      </c>
      <c r="ES12" t="s">
        <v>465</v>
      </c>
      <c r="ET12" s="39" t="s">
        <v>1389</v>
      </c>
      <c r="EU12" s="39" t="s">
        <v>1442</v>
      </c>
      <c r="EV12" s="39"/>
      <c r="EW12" t="s">
        <v>466</v>
      </c>
      <c r="EX12" s="56" t="s">
        <v>1389</v>
      </c>
      <c r="EY12" s="56" t="s">
        <v>1389</v>
      </c>
      <c r="EZ12" t="s">
        <v>467</v>
      </c>
      <c r="FA12" s="38" t="s">
        <v>1389</v>
      </c>
      <c r="FB12" t="s">
        <v>468</v>
      </c>
      <c r="FC12" s="38" t="s">
        <v>1439</v>
      </c>
      <c r="FD12" t="s">
        <v>469</v>
      </c>
      <c r="FE12" s="38" t="s">
        <v>1465</v>
      </c>
      <c r="FF12" s="38" t="s">
        <v>1389</v>
      </c>
      <c r="FG12" t="s">
        <v>470</v>
      </c>
      <c r="FH12" s="38" t="s">
        <v>1389</v>
      </c>
      <c r="FI12" t="s">
        <v>471</v>
      </c>
      <c r="FJ12" s="38" t="s">
        <v>1394</v>
      </c>
      <c r="FK12" s="38" t="s">
        <v>1389</v>
      </c>
      <c r="FL12" t="s">
        <v>472</v>
      </c>
      <c r="FM12" s="8"/>
      <c r="FN12" s="38" t="s">
        <v>1475</v>
      </c>
      <c r="FO12" t="s">
        <v>473</v>
      </c>
      <c r="FP12" s="38" t="s">
        <v>1497</v>
      </c>
      <c r="FQ12" t="s">
        <v>474</v>
      </c>
      <c r="FS12" t="s">
        <v>475</v>
      </c>
      <c r="FT12" s="10" t="s">
        <v>1546</v>
      </c>
      <c r="FU12" s="9" t="s">
        <v>1554</v>
      </c>
      <c r="FV12" t="s">
        <v>476</v>
      </c>
      <c r="FX12" t="s">
        <v>367</v>
      </c>
      <c r="FY12" t="s">
        <v>193</v>
      </c>
      <c r="FZ12" s="2" t="s">
        <v>124</v>
      </c>
      <c r="GA12" t="s">
        <v>477</v>
      </c>
      <c r="GB12" t="s">
        <v>478</v>
      </c>
      <c r="GC12" s="55" t="str">
        <f t="shared" si="0"/>
        <v>1500</v>
      </c>
      <c r="GD12" s="55">
        <f t="shared" si="1"/>
        <v>0.625</v>
      </c>
      <c r="GE12" s="55" t="str">
        <f t="shared" si="2"/>
        <v>1703</v>
      </c>
      <c r="GF12" s="55">
        <f t="shared" si="3"/>
        <v>0.7104166666666667</v>
      </c>
      <c r="GG12" s="58">
        <f t="shared" si="4"/>
        <v>8.5416666666666696E-2</v>
      </c>
      <c r="GH12" s="78"/>
    </row>
    <row r="13" spans="1:190" x14ac:dyDescent="0.3">
      <c r="B13" s="4">
        <v>45982.414745370399</v>
      </c>
      <c r="C13" s="4">
        <v>45982.461354166699</v>
      </c>
      <c r="D13" t="s">
        <v>479</v>
      </c>
      <c r="E13" t="s">
        <v>160</v>
      </c>
      <c r="F13" t="s">
        <v>119</v>
      </c>
      <c r="G13" t="s">
        <v>120</v>
      </c>
      <c r="H13" t="s">
        <v>480</v>
      </c>
      <c r="I13" s="8"/>
      <c r="J13" s="8"/>
      <c r="K13" s="8"/>
      <c r="L13" t="s">
        <v>122</v>
      </c>
      <c r="M13" s="5" t="s">
        <v>481</v>
      </c>
      <c r="N13" s="7"/>
      <c r="O13" s="5">
        <v>7</v>
      </c>
      <c r="P13" s="5"/>
      <c r="Q13" s="5"/>
      <c r="R13" s="2">
        <v>21</v>
      </c>
      <c r="S13" t="s">
        <v>125</v>
      </c>
      <c r="T13" s="8" t="s">
        <v>482</v>
      </c>
      <c r="U13" t="s">
        <v>482</v>
      </c>
      <c r="V13" t="s">
        <v>483</v>
      </c>
      <c r="W13" t="s">
        <v>266</v>
      </c>
      <c r="X13" t="s">
        <v>484</v>
      </c>
      <c r="Y13" t="s">
        <v>485</v>
      </c>
      <c r="Z13" s="8"/>
      <c r="AA13">
        <v>4</v>
      </c>
      <c r="AB13">
        <v>2</v>
      </c>
      <c r="AC13">
        <v>4</v>
      </c>
      <c r="AD13">
        <v>4</v>
      </c>
      <c r="AE13">
        <v>3</v>
      </c>
      <c r="AF13">
        <v>4</v>
      </c>
      <c r="AG13">
        <v>2</v>
      </c>
      <c r="AH13">
        <v>2</v>
      </c>
      <c r="AI13">
        <v>2</v>
      </c>
      <c r="AJ13">
        <v>3</v>
      </c>
      <c r="AK13" s="8"/>
      <c r="AL13">
        <v>2</v>
      </c>
      <c r="AM13" t="s">
        <v>170</v>
      </c>
      <c r="AN13" t="s">
        <v>132</v>
      </c>
      <c r="AO13" s="8"/>
      <c r="AP13" t="s">
        <v>133</v>
      </c>
      <c r="AQ13" t="s">
        <v>486</v>
      </c>
      <c r="AR13">
        <v>7</v>
      </c>
      <c r="AS13">
        <v>7</v>
      </c>
      <c r="AT13" s="9"/>
      <c r="AU13">
        <v>1</v>
      </c>
      <c r="AV13">
        <v>2</v>
      </c>
      <c r="AW13">
        <v>6</v>
      </c>
      <c r="AX13">
        <v>7</v>
      </c>
      <c r="AY13">
        <v>6</v>
      </c>
      <c r="AZ13">
        <v>5</v>
      </c>
      <c r="BA13">
        <v>6</v>
      </c>
      <c r="BB13" s="8"/>
      <c r="BC13">
        <v>7</v>
      </c>
      <c r="BD13">
        <v>2</v>
      </c>
      <c r="BE13" t="s">
        <v>1160</v>
      </c>
      <c r="BF13" s="8"/>
      <c r="BG13">
        <v>5</v>
      </c>
      <c r="BH13">
        <v>3</v>
      </c>
      <c r="BI13">
        <v>3</v>
      </c>
      <c r="BJ13">
        <v>2</v>
      </c>
      <c r="BK13" s="9"/>
      <c r="BL13">
        <v>7</v>
      </c>
      <c r="BM13">
        <v>7</v>
      </c>
      <c r="BN13">
        <v>7</v>
      </c>
      <c r="BO13">
        <v>7</v>
      </c>
      <c r="BP13">
        <v>7</v>
      </c>
      <c r="BQ13">
        <v>6</v>
      </c>
      <c r="BR13">
        <v>6</v>
      </c>
      <c r="BS13">
        <v>3</v>
      </c>
      <c r="BT13">
        <v>5</v>
      </c>
      <c r="BU13">
        <v>4</v>
      </c>
      <c r="BV13">
        <v>6</v>
      </c>
      <c r="BW13">
        <v>7</v>
      </c>
      <c r="BX13">
        <v>7</v>
      </c>
      <c r="BY13">
        <v>7</v>
      </c>
      <c r="BZ13">
        <v>1</v>
      </c>
      <c r="CA13">
        <v>1</v>
      </c>
      <c r="CB13">
        <v>5</v>
      </c>
      <c r="CC13">
        <v>5</v>
      </c>
      <c r="CD13" s="8"/>
      <c r="CE13">
        <v>2</v>
      </c>
      <c r="CF13" s="9"/>
      <c r="CG13">
        <v>7</v>
      </c>
      <c r="CH13">
        <v>6</v>
      </c>
      <c r="CI13">
        <v>6</v>
      </c>
      <c r="CJ13">
        <v>3</v>
      </c>
      <c r="CK13">
        <v>2</v>
      </c>
      <c r="CL13">
        <v>1</v>
      </c>
      <c r="CM13">
        <v>4</v>
      </c>
      <c r="CN13">
        <v>4</v>
      </c>
      <c r="CO13">
        <v>3</v>
      </c>
      <c r="CP13">
        <v>3</v>
      </c>
      <c r="CQ13">
        <v>2</v>
      </c>
      <c r="CR13">
        <v>2</v>
      </c>
      <c r="CS13">
        <v>6</v>
      </c>
      <c r="CT13">
        <v>6</v>
      </c>
      <c r="CU13">
        <v>6</v>
      </c>
      <c r="CV13">
        <v>6</v>
      </c>
      <c r="CW13">
        <v>6</v>
      </c>
      <c r="CX13">
        <v>6</v>
      </c>
      <c r="CY13">
        <v>5</v>
      </c>
      <c r="CZ13">
        <v>4</v>
      </c>
      <c r="DA13">
        <v>4</v>
      </c>
      <c r="DB13">
        <v>2</v>
      </c>
      <c r="DC13">
        <v>3</v>
      </c>
      <c r="DD13">
        <v>1</v>
      </c>
      <c r="DE13">
        <v>6</v>
      </c>
      <c r="DF13">
        <v>6</v>
      </c>
      <c r="DG13">
        <v>6</v>
      </c>
      <c r="DH13">
        <v>4</v>
      </c>
      <c r="DI13">
        <v>6</v>
      </c>
      <c r="DJ13">
        <v>5</v>
      </c>
      <c r="DK13" s="8"/>
      <c r="DL13" t="s">
        <v>173</v>
      </c>
      <c r="DM13" s="7" t="s">
        <v>1206</v>
      </c>
      <c r="DN13" t="s">
        <v>487</v>
      </c>
      <c r="DO13">
        <v>6</v>
      </c>
      <c r="DP13" s="48" t="s">
        <v>1218</v>
      </c>
      <c r="DQ13" t="s">
        <v>488</v>
      </c>
      <c r="DR13" t="s">
        <v>176</v>
      </c>
      <c r="DS13" t="s">
        <v>489</v>
      </c>
      <c r="DT13" s="8"/>
      <c r="DU13" t="s">
        <v>490</v>
      </c>
      <c r="DV13" t="s">
        <v>491</v>
      </c>
      <c r="DW13" s="8"/>
      <c r="DX13">
        <v>7</v>
      </c>
      <c r="DY13">
        <v>1</v>
      </c>
      <c r="DZ13">
        <v>1</v>
      </c>
      <c r="EA13" s="9">
        <v>10</v>
      </c>
      <c r="EB13" t="s">
        <v>492</v>
      </c>
      <c r="EC13" s="8"/>
      <c r="ED13">
        <v>4</v>
      </c>
      <c r="EE13">
        <v>7</v>
      </c>
      <c r="EF13">
        <v>3</v>
      </c>
      <c r="EG13" s="8"/>
      <c r="EH13" s="32" t="s">
        <v>493</v>
      </c>
      <c r="EI13" s="7" t="s">
        <v>1353</v>
      </c>
      <c r="EJ13" t="s">
        <v>494</v>
      </c>
      <c r="EK13" s="7" t="s">
        <v>1359</v>
      </c>
      <c r="EL13" t="s">
        <v>495</v>
      </c>
      <c r="EM13" s="8"/>
      <c r="EN13" s="56" t="s">
        <v>1407</v>
      </c>
      <c r="EO13" t="s">
        <v>496</v>
      </c>
      <c r="EP13" s="38" t="s">
        <v>1424</v>
      </c>
      <c r="EQ13" s="32" t="s">
        <v>497</v>
      </c>
      <c r="ER13" s="39" t="s">
        <v>1389</v>
      </c>
      <c r="ES13" t="s">
        <v>498</v>
      </c>
      <c r="ET13" s="39" t="s">
        <v>1389</v>
      </c>
      <c r="EU13" s="39" t="s">
        <v>1443</v>
      </c>
      <c r="EV13" s="39"/>
      <c r="EW13" t="s">
        <v>499</v>
      </c>
      <c r="EX13" s="56" t="s">
        <v>1456</v>
      </c>
      <c r="EY13" s="56" t="s">
        <v>1455</v>
      </c>
      <c r="EZ13" t="s">
        <v>500</v>
      </c>
      <c r="FA13" s="38" t="s">
        <v>1457</v>
      </c>
      <c r="FB13" s="32" t="s">
        <v>501</v>
      </c>
      <c r="FC13" s="38" t="s">
        <v>1389</v>
      </c>
      <c r="FD13" s="32" t="s">
        <v>502</v>
      </c>
      <c r="FE13" s="38" t="s">
        <v>1463</v>
      </c>
      <c r="FF13" s="38" t="s">
        <v>1467</v>
      </c>
      <c r="FG13" t="s">
        <v>503</v>
      </c>
      <c r="FH13" s="38" t="s">
        <v>1404</v>
      </c>
      <c r="FI13" t="s">
        <v>504</v>
      </c>
      <c r="FJ13" s="38" t="s">
        <v>1389</v>
      </c>
      <c r="FK13" s="38" t="s">
        <v>1389</v>
      </c>
      <c r="FL13" t="s">
        <v>505</v>
      </c>
      <c r="FM13" s="8"/>
      <c r="FN13" s="38" t="s">
        <v>1488</v>
      </c>
      <c r="FO13" t="s">
        <v>506</v>
      </c>
      <c r="FP13" s="38" t="s">
        <v>1500</v>
      </c>
      <c r="FQ13" t="s">
        <v>507</v>
      </c>
      <c r="FS13" t="s">
        <v>154</v>
      </c>
      <c r="FT13" s="10" t="s">
        <v>1545</v>
      </c>
      <c r="FU13" s="9" t="s">
        <v>1556</v>
      </c>
      <c r="FV13" t="s">
        <v>508</v>
      </c>
      <c r="FX13" t="s">
        <v>509</v>
      </c>
      <c r="FY13" t="s">
        <v>193</v>
      </c>
      <c r="FZ13" s="2" t="s">
        <v>358</v>
      </c>
      <c r="GA13" t="s">
        <v>510</v>
      </c>
      <c r="GB13" t="s">
        <v>511</v>
      </c>
      <c r="GC13" s="55" t="str">
        <f t="shared" si="0"/>
        <v>0900</v>
      </c>
      <c r="GD13" s="55">
        <f t="shared" si="1"/>
        <v>0.375</v>
      </c>
      <c r="GE13" s="55" t="str">
        <f t="shared" si="2"/>
        <v>1003</v>
      </c>
      <c r="GF13" s="55">
        <f t="shared" si="3"/>
        <v>0.41875000000000001</v>
      </c>
      <c r="GG13" s="58">
        <f t="shared" si="4"/>
        <v>4.3750000000000011E-2</v>
      </c>
      <c r="GH13" s="78"/>
    </row>
    <row r="14" spans="1:190" x14ac:dyDescent="0.3">
      <c r="B14" s="4">
        <v>45982.565567129597</v>
      </c>
      <c r="C14" s="4">
        <v>45982.644340277802</v>
      </c>
      <c r="D14" t="s">
        <v>512</v>
      </c>
      <c r="E14" t="s">
        <v>160</v>
      </c>
      <c r="F14" t="s">
        <v>119</v>
      </c>
      <c r="G14" t="s">
        <v>120</v>
      </c>
      <c r="H14" t="s">
        <v>513</v>
      </c>
      <c r="I14" s="8"/>
      <c r="J14" s="8"/>
      <c r="K14" s="8"/>
      <c r="L14" t="s">
        <v>122</v>
      </c>
      <c r="M14" s="5" t="s">
        <v>514</v>
      </c>
      <c r="N14" s="7"/>
      <c r="O14" s="5">
        <v>7</v>
      </c>
      <c r="P14" s="5">
        <v>5</v>
      </c>
      <c r="Q14" s="5"/>
      <c r="R14" s="2">
        <v>26</v>
      </c>
      <c r="S14" t="s">
        <v>125</v>
      </c>
      <c r="T14" s="8" t="s">
        <v>1048</v>
      </c>
      <c r="U14" t="s">
        <v>515</v>
      </c>
      <c r="V14" t="s">
        <v>166</v>
      </c>
      <c r="W14" t="s">
        <v>516</v>
      </c>
      <c r="X14" t="s">
        <v>517</v>
      </c>
      <c r="Y14" t="s">
        <v>518</v>
      </c>
      <c r="Z14" s="8"/>
      <c r="AA14">
        <v>5</v>
      </c>
      <c r="AB14">
        <v>3</v>
      </c>
      <c r="AC14">
        <v>4</v>
      </c>
      <c r="AD14">
        <v>6</v>
      </c>
      <c r="AE14">
        <v>7</v>
      </c>
      <c r="AF14">
        <v>4</v>
      </c>
      <c r="AG14">
        <v>6</v>
      </c>
      <c r="AH14">
        <v>5</v>
      </c>
      <c r="AI14">
        <v>4</v>
      </c>
      <c r="AJ14">
        <v>1</v>
      </c>
      <c r="AK14" s="8"/>
      <c r="AL14" s="32">
        <v>6</v>
      </c>
      <c r="AM14" t="s">
        <v>170</v>
      </c>
      <c r="AN14" t="s">
        <v>132</v>
      </c>
      <c r="AO14" s="8"/>
      <c r="AP14" t="s">
        <v>133</v>
      </c>
      <c r="AQ14" t="s">
        <v>519</v>
      </c>
      <c r="AR14">
        <v>6</v>
      </c>
      <c r="AS14">
        <v>6</v>
      </c>
      <c r="AT14" s="9"/>
      <c r="AU14" s="32">
        <v>5</v>
      </c>
      <c r="AV14">
        <v>4</v>
      </c>
      <c r="AW14">
        <v>3</v>
      </c>
      <c r="AX14">
        <v>5</v>
      </c>
      <c r="AY14">
        <v>5</v>
      </c>
      <c r="AZ14">
        <v>5</v>
      </c>
      <c r="BA14">
        <v>4</v>
      </c>
      <c r="BB14" s="8"/>
      <c r="BC14">
        <v>2</v>
      </c>
      <c r="BD14">
        <v>2</v>
      </c>
      <c r="BE14" t="s">
        <v>1160</v>
      </c>
      <c r="BF14" s="8"/>
      <c r="BG14">
        <v>6</v>
      </c>
      <c r="BH14">
        <v>2</v>
      </c>
      <c r="BI14">
        <v>2</v>
      </c>
      <c r="BJ14">
        <v>2</v>
      </c>
      <c r="BK14" s="9"/>
      <c r="BL14">
        <v>3</v>
      </c>
      <c r="BM14">
        <v>2</v>
      </c>
      <c r="BN14">
        <v>3</v>
      </c>
      <c r="BO14">
        <v>3</v>
      </c>
      <c r="BP14">
        <v>5</v>
      </c>
      <c r="BQ14">
        <v>3</v>
      </c>
      <c r="BR14">
        <v>3</v>
      </c>
      <c r="BS14">
        <v>5</v>
      </c>
      <c r="BT14">
        <v>3</v>
      </c>
      <c r="BU14">
        <v>3</v>
      </c>
      <c r="BV14">
        <v>6</v>
      </c>
      <c r="BW14">
        <v>6</v>
      </c>
      <c r="BX14">
        <v>3</v>
      </c>
      <c r="BY14">
        <v>6</v>
      </c>
      <c r="BZ14">
        <v>2</v>
      </c>
      <c r="CA14">
        <v>4</v>
      </c>
      <c r="CB14">
        <v>5</v>
      </c>
      <c r="CC14">
        <v>5</v>
      </c>
      <c r="CD14" s="8"/>
      <c r="CE14" s="32">
        <v>6</v>
      </c>
      <c r="CF14" s="9"/>
      <c r="CG14">
        <v>3</v>
      </c>
      <c r="CH14">
        <v>5</v>
      </c>
      <c r="CI14">
        <v>2</v>
      </c>
      <c r="CJ14">
        <v>1</v>
      </c>
      <c r="CK14">
        <v>1</v>
      </c>
      <c r="CL14">
        <v>1</v>
      </c>
      <c r="CM14">
        <v>3</v>
      </c>
      <c r="CN14">
        <v>3</v>
      </c>
      <c r="CO14">
        <v>2</v>
      </c>
      <c r="CP14">
        <v>2</v>
      </c>
      <c r="CQ14">
        <v>3</v>
      </c>
      <c r="CR14">
        <v>2</v>
      </c>
      <c r="CS14">
        <v>4</v>
      </c>
      <c r="CT14">
        <v>4</v>
      </c>
      <c r="CU14">
        <v>5</v>
      </c>
      <c r="CV14">
        <v>2</v>
      </c>
      <c r="CW14">
        <v>2</v>
      </c>
      <c r="CX14">
        <v>2</v>
      </c>
      <c r="CY14">
        <v>3</v>
      </c>
      <c r="CZ14">
        <v>3</v>
      </c>
      <c r="DA14">
        <v>3</v>
      </c>
      <c r="DB14">
        <v>1</v>
      </c>
      <c r="DC14">
        <v>1</v>
      </c>
      <c r="DD14">
        <v>1</v>
      </c>
      <c r="DE14">
        <v>5</v>
      </c>
      <c r="DF14">
        <v>5</v>
      </c>
      <c r="DG14">
        <v>5</v>
      </c>
      <c r="DH14">
        <v>1</v>
      </c>
      <c r="DI14">
        <v>2</v>
      </c>
      <c r="DJ14">
        <v>2</v>
      </c>
      <c r="DK14" s="8"/>
      <c r="DL14" t="s">
        <v>173</v>
      </c>
      <c r="DM14" s="7" t="s">
        <v>1206</v>
      </c>
      <c r="DN14" t="s">
        <v>520</v>
      </c>
      <c r="DO14">
        <v>6</v>
      </c>
      <c r="DP14" s="48" t="s">
        <v>1218</v>
      </c>
      <c r="DQ14" t="s">
        <v>521</v>
      </c>
      <c r="DR14" t="s">
        <v>364</v>
      </c>
      <c r="DS14" t="s">
        <v>522</v>
      </c>
      <c r="DT14" s="8"/>
      <c r="DU14" t="s">
        <v>523</v>
      </c>
      <c r="DV14" t="s">
        <v>524</v>
      </c>
      <c r="DW14" s="8"/>
      <c r="DX14">
        <v>6</v>
      </c>
      <c r="DY14">
        <v>2</v>
      </c>
      <c r="DZ14">
        <v>2</v>
      </c>
      <c r="EA14" s="9">
        <v>30</v>
      </c>
      <c r="EB14" s="2" t="s">
        <v>124</v>
      </c>
      <c r="EC14" s="49"/>
      <c r="ED14">
        <v>5</v>
      </c>
      <c r="EE14">
        <v>5</v>
      </c>
      <c r="EF14">
        <v>5</v>
      </c>
      <c r="EG14" s="8"/>
      <c r="EH14" t="s">
        <v>144</v>
      </c>
      <c r="EI14" s="7" t="s">
        <v>1355</v>
      </c>
      <c r="EJ14" t="s">
        <v>525</v>
      </c>
      <c r="EK14" s="7" t="s">
        <v>1359</v>
      </c>
      <c r="EL14" t="s">
        <v>526</v>
      </c>
      <c r="EM14" s="8"/>
      <c r="EN14" s="56" t="s">
        <v>1409</v>
      </c>
      <c r="EO14" t="s">
        <v>527</v>
      </c>
      <c r="EP14" s="38" t="s">
        <v>1423</v>
      </c>
      <c r="EQ14" t="s">
        <v>528</v>
      </c>
      <c r="ER14" s="39" t="s">
        <v>1441</v>
      </c>
      <c r="ES14" t="s">
        <v>529</v>
      </c>
      <c r="ET14" s="39" t="s">
        <v>1445</v>
      </c>
      <c r="EU14" s="39" t="s">
        <v>1444</v>
      </c>
      <c r="EV14" s="39"/>
      <c r="EW14" t="s">
        <v>530</v>
      </c>
      <c r="EX14" s="56" t="s">
        <v>1389</v>
      </c>
      <c r="EY14" s="56" t="s">
        <v>1455</v>
      </c>
      <c r="EZ14" t="s">
        <v>531</v>
      </c>
      <c r="FA14" s="38" t="s">
        <v>1389</v>
      </c>
      <c r="FB14" t="s">
        <v>150</v>
      </c>
      <c r="FC14" s="38" t="s">
        <v>1389</v>
      </c>
      <c r="FD14" s="32" t="s">
        <v>532</v>
      </c>
      <c r="FE14" s="38" t="s">
        <v>1463</v>
      </c>
      <c r="FF14" s="38" t="s">
        <v>1466</v>
      </c>
      <c r="FG14" t="s">
        <v>533</v>
      </c>
      <c r="FH14" s="38" t="s">
        <v>1401</v>
      </c>
      <c r="FI14" t="s">
        <v>534</v>
      </c>
      <c r="FJ14" s="38" t="s">
        <v>1390</v>
      </c>
      <c r="FK14" s="38" t="s">
        <v>1389</v>
      </c>
      <c r="FL14" t="s">
        <v>535</v>
      </c>
      <c r="FM14" s="8"/>
      <c r="FN14" s="38" t="s">
        <v>1489</v>
      </c>
      <c r="FO14" t="s">
        <v>536</v>
      </c>
      <c r="FP14" s="38" t="s">
        <v>1509</v>
      </c>
      <c r="FQ14" t="s">
        <v>537</v>
      </c>
      <c r="FS14" t="s">
        <v>154</v>
      </c>
      <c r="FT14" s="10" t="s">
        <v>1545</v>
      </c>
      <c r="FU14" s="9" t="s">
        <v>1552</v>
      </c>
      <c r="FV14" t="s">
        <v>538</v>
      </c>
      <c r="FX14" t="s">
        <v>539</v>
      </c>
      <c r="FY14" t="s">
        <v>193</v>
      </c>
      <c r="FZ14" s="2" t="s">
        <v>124</v>
      </c>
      <c r="GA14" t="s">
        <v>540</v>
      </c>
      <c r="GB14" t="s">
        <v>541</v>
      </c>
      <c r="GC14" s="55" t="str">
        <f t="shared" si="0"/>
        <v>1300</v>
      </c>
      <c r="GD14" s="55">
        <f t="shared" si="1"/>
        <v>0.54166666666666663</v>
      </c>
      <c r="GE14" s="55" t="str">
        <f t="shared" si="2"/>
        <v>1415</v>
      </c>
      <c r="GF14" s="55">
        <f t="shared" si="3"/>
        <v>0.59375</v>
      </c>
      <c r="GG14" s="58">
        <f t="shared" si="4"/>
        <v>5.208333333333337E-2</v>
      </c>
      <c r="GH14" s="78"/>
    </row>
    <row r="15" spans="1:190" x14ac:dyDescent="0.3">
      <c r="B15" s="4">
        <v>45982.7432638889</v>
      </c>
      <c r="C15" s="4">
        <v>45982.800763888903</v>
      </c>
      <c r="D15" t="s">
        <v>542</v>
      </c>
      <c r="E15" t="s">
        <v>160</v>
      </c>
      <c r="F15" t="s">
        <v>119</v>
      </c>
      <c r="G15" t="s">
        <v>120</v>
      </c>
      <c r="H15" t="s">
        <v>543</v>
      </c>
      <c r="I15" s="8"/>
      <c r="J15" s="8"/>
      <c r="K15" s="8"/>
      <c r="L15" t="s">
        <v>544</v>
      </c>
      <c r="M15" s="5" t="s">
        <v>545</v>
      </c>
      <c r="N15" s="7" t="s">
        <v>1045</v>
      </c>
      <c r="O15" s="5">
        <v>6</v>
      </c>
      <c r="P15" s="5">
        <v>6</v>
      </c>
      <c r="Q15" s="5">
        <v>3</v>
      </c>
      <c r="R15" s="2">
        <v>22</v>
      </c>
      <c r="S15" t="s">
        <v>125</v>
      </c>
      <c r="T15" s="8" t="s">
        <v>1049</v>
      </c>
      <c r="U15" t="s">
        <v>546</v>
      </c>
      <c r="V15" t="s">
        <v>483</v>
      </c>
      <c r="W15" t="s">
        <v>547</v>
      </c>
      <c r="X15" t="s">
        <v>295</v>
      </c>
      <c r="Y15" t="s">
        <v>130</v>
      </c>
      <c r="Z15" s="8"/>
      <c r="AA15">
        <v>5</v>
      </c>
      <c r="AB15">
        <v>2</v>
      </c>
      <c r="AC15">
        <v>3</v>
      </c>
      <c r="AD15">
        <v>4</v>
      </c>
      <c r="AE15">
        <v>6</v>
      </c>
      <c r="AF15">
        <v>6</v>
      </c>
      <c r="AG15">
        <v>5</v>
      </c>
      <c r="AH15">
        <v>5</v>
      </c>
      <c r="AI15">
        <v>4</v>
      </c>
      <c r="AJ15">
        <v>2</v>
      </c>
      <c r="AK15" s="8"/>
      <c r="AL15">
        <v>3</v>
      </c>
      <c r="AM15" t="s">
        <v>170</v>
      </c>
      <c r="AN15" t="s">
        <v>132</v>
      </c>
      <c r="AO15" s="8"/>
      <c r="AP15" t="s">
        <v>133</v>
      </c>
      <c r="AQ15" t="s">
        <v>548</v>
      </c>
      <c r="AR15">
        <v>6</v>
      </c>
      <c r="AS15">
        <v>3</v>
      </c>
      <c r="AT15" s="9"/>
      <c r="AU15">
        <v>3</v>
      </c>
      <c r="AV15">
        <v>1</v>
      </c>
      <c r="AW15">
        <v>4</v>
      </c>
      <c r="AX15">
        <v>4</v>
      </c>
      <c r="AY15">
        <v>4</v>
      </c>
      <c r="AZ15">
        <v>1</v>
      </c>
      <c r="BA15">
        <v>2</v>
      </c>
      <c r="BB15" s="8"/>
      <c r="BC15">
        <v>3</v>
      </c>
      <c r="BD15">
        <v>5</v>
      </c>
      <c r="BE15" t="s">
        <v>1159</v>
      </c>
      <c r="BF15" s="8"/>
      <c r="BG15">
        <v>7</v>
      </c>
      <c r="BH15">
        <v>1</v>
      </c>
      <c r="BI15">
        <v>1</v>
      </c>
      <c r="BJ15">
        <v>1</v>
      </c>
      <c r="BK15" s="9"/>
      <c r="BL15">
        <v>7</v>
      </c>
      <c r="BM15">
        <v>6</v>
      </c>
      <c r="BN15">
        <v>2</v>
      </c>
      <c r="BO15">
        <v>2</v>
      </c>
      <c r="BP15">
        <v>3</v>
      </c>
      <c r="BQ15">
        <v>3</v>
      </c>
      <c r="BR15">
        <v>5</v>
      </c>
      <c r="BS15">
        <v>3</v>
      </c>
      <c r="BT15">
        <v>2</v>
      </c>
      <c r="BU15">
        <v>2</v>
      </c>
      <c r="BV15">
        <v>4</v>
      </c>
      <c r="BW15">
        <v>4</v>
      </c>
      <c r="BX15">
        <v>6</v>
      </c>
      <c r="BY15">
        <v>6</v>
      </c>
      <c r="BZ15">
        <v>1</v>
      </c>
      <c r="CA15">
        <v>4</v>
      </c>
      <c r="CB15">
        <v>4</v>
      </c>
      <c r="CC15">
        <v>5</v>
      </c>
      <c r="CD15" s="8"/>
      <c r="CE15">
        <v>3</v>
      </c>
      <c r="CF15" s="9"/>
      <c r="CG15">
        <v>4</v>
      </c>
      <c r="CH15">
        <v>5</v>
      </c>
      <c r="CI15">
        <v>5</v>
      </c>
      <c r="CJ15">
        <v>3</v>
      </c>
      <c r="CK15">
        <v>4</v>
      </c>
      <c r="CL15">
        <v>4</v>
      </c>
      <c r="CM15">
        <v>3</v>
      </c>
      <c r="CN15">
        <v>5</v>
      </c>
      <c r="CO15">
        <v>3</v>
      </c>
      <c r="CP15">
        <v>3</v>
      </c>
      <c r="CQ15">
        <v>6</v>
      </c>
      <c r="CR15">
        <v>6</v>
      </c>
      <c r="CS15">
        <v>5</v>
      </c>
      <c r="CT15">
        <v>6</v>
      </c>
      <c r="CU15">
        <v>6</v>
      </c>
      <c r="CV15">
        <v>7</v>
      </c>
      <c r="CW15">
        <v>7</v>
      </c>
      <c r="CX15">
        <v>7</v>
      </c>
      <c r="CY15">
        <v>6</v>
      </c>
      <c r="CZ15">
        <v>3</v>
      </c>
      <c r="DA15">
        <v>5</v>
      </c>
      <c r="DB15">
        <v>1</v>
      </c>
      <c r="DC15">
        <v>1</v>
      </c>
      <c r="DD15">
        <v>1</v>
      </c>
      <c r="DE15">
        <v>5</v>
      </c>
      <c r="DF15">
        <v>5</v>
      </c>
      <c r="DG15">
        <v>6</v>
      </c>
      <c r="DH15">
        <v>2</v>
      </c>
      <c r="DI15">
        <v>6</v>
      </c>
      <c r="DJ15">
        <v>6</v>
      </c>
      <c r="DK15" s="8"/>
      <c r="DL15" t="s">
        <v>549</v>
      </c>
      <c r="DM15" s="7"/>
      <c r="DN15" t="s">
        <v>550</v>
      </c>
      <c r="DO15">
        <v>5</v>
      </c>
      <c r="DP15" s="48" t="s">
        <v>1218</v>
      </c>
      <c r="DQ15" t="s">
        <v>551</v>
      </c>
      <c r="DR15" t="s">
        <v>331</v>
      </c>
      <c r="DS15" t="s">
        <v>552</v>
      </c>
      <c r="DT15" s="8"/>
      <c r="DU15" t="s">
        <v>553</v>
      </c>
      <c r="DV15" t="s">
        <v>554</v>
      </c>
      <c r="DW15" s="8"/>
      <c r="DX15">
        <v>7</v>
      </c>
      <c r="DY15">
        <v>3</v>
      </c>
      <c r="DZ15">
        <v>4</v>
      </c>
      <c r="EA15" s="9">
        <v>5</v>
      </c>
      <c r="EB15" t="s">
        <v>555</v>
      </c>
      <c r="EC15" s="8"/>
      <c r="ED15">
        <v>7</v>
      </c>
      <c r="EE15">
        <v>6</v>
      </c>
      <c r="EF15">
        <v>7</v>
      </c>
      <c r="EG15" s="8"/>
      <c r="EH15" t="s">
        <v>144</v>
      </c>
      <c r="EI15" s="7" t="s">
        <v>1353</v>
      </c>
      <c r="EJ15" t="s">
        <v>556</v>
      </c>
      <c r="EK15" s="7" t="s">
        <v>1359</v>
      </c>
      <c r="EL15" t="s">
        <v>370</v>
      </c>
      <c r="EM15" s="8"/>
      <c r="EN15" s="56" t="s">
        <v>1389</v>
      </c>
      <c r="EO15" t="s">
        <v>557</v>
      </c>
      <c r="EP15" s="38" t="s">
        <v>1426</v>
      </c>
      <c r="EQ15" t="s">
        <v>558</v>
      </c>
      <c r="ER15" s="39" t="s">
        <v>1439</v>
      </c>
      <c r="ES15" t="s">
        <v>559</v>
      </c>
      <c r="ET15" s="39" t="s">
        <v>1389</v>
      </c>
      <c r="EU15" s="39" t="s">
        <v>1439</v>
      </c>
      <c r="EV15" s="39"/>
      <c r="EW15" t="s">
        <v>560</v>
      </c>
      <c r="EX15" s="56" t="s">
        <v>1389</v>
      </c>
      <c r="EY15" s="56" t="s">
        <v>1389</v>
      </c>
      <c r="EZ15" t="s">
        <v>561</v>
      </c>
      <c r="FA15" s="38" t="s">
        <v>1389</v>
      </c>
      <c r="FB15" t="s">
        <v>562</v>
      </c>
      <c r="FC15" s="38" t="s">
        <v>1439</v>
      </c>
      <c r="FD15" t="s">
        <v>563</v>
      </c>
      <c r="FE15" s="38" t="s">
        <v>1463</v>
      </c>
      <c r="FF15" s="38" t="s">
        <v>1467</v>
      </c>
      <c r="FG15" t="s">
        <v>564</v>
      </c>
      <c r="FH15" s="38" t="s">
        <v>1404</v>
      </c>
      <c r="FI15" t="s">
        <v>565</v>
      </c>
      <c r="FJ15" s="38" t="s">
        <v>1389</v>
      </c>
      <c r="FK15" s="38" t="s">
        <v>1389</v>
      </c>
      <c r="FL15" t="s">
        <v>562</v>
      </c>
      <c r="FM15" s="8"/>
      <c r="FN15" s="38" t="s">
        <v>1477</v>
      </c>
      <c r="FO15" t="s">
        <v>566</v>
      </c>
      <c r="FP15" s="38" t="s">
        <v>1507</v>
      </c>
      <c r="FQ15" t="s">
        <v>567</v>
      </c>
      <c r="FS15" t="s">
        <v>256</v>
      </c>
      <c r="FT15" s="10" t="s">
        <v>1544</v>
      </c>
      <c r="FU15" s="9" t="s">
        <v>1561</v>
      </c>
      <c r="FV15" t="s">
        <v>568</v>
      </c>
      <c r="FX15" t="s">
        <v>569</v>
      </c>
      <c r="FY15" t="s">
        <v>193</v>
      </c>
      <c r="FZ15" s="2" t="s">
        <v>124</v>
      </c>
      <c r="GA15" t="s">
        <v>570</v>
      </c>
      <c r="GB15" t="s">
        <v>571</v>
      </c>
      <c r="GC15" s="55" t="str">
        <f t="shared" si="0"/>
        <v>1700</v>
      </c>
      <c r="GD15" s="55">
        <f t="shared" si="1"/>
        <v>0.70833333333333337</v>
      </c>
      <c r="GE15" s="55" t="str">
        <f t="shared" si="2"/>
        <v>1810</v>
      </c>
      <c r="GF15" s="55">
        <f t="shared" si="3"/>
        <v>0.75694444444444442</v>
      </c>
      <c r="GG15" s="58">
        <f t="shared" si="4"/>
        <v>4.8611111111111049E-2</v>
      </c>
      <c r="GH15" s="78"/>
    </row>
    <row r="16" spans="1:190" x14ac:dyDescent="0.3">
      <c r="B16" s="4">
        <v>45981.407754629603</v>
      </c>
      <c r="C16" s="4">
        <v>45982.829004629602</v>
      </c>
      <c r="D16" t="s">
        <v>572</v>
      </c>
      <c r="E16" t="s">
        <v>160</v>
      </c>
      <c r="F16" t="s">
        <v>119</v>
      </c>
      <c r="G16" t="s">
        <v>120</v>
      </c>
      <c r="H16" t="s">
        <v>573</v>
      </c>
      <c r="I16" s="8"/>
      <c r="J16" s="8"/>
      <c r="K16" s="8"/>
      <c r="L16" t="s">
        <v>574</v>
      </c>
      <c r="M16" s="5" t="s">
        <v>575</v>
      </c>
      <c r="N16" s="7" t="s">
        <v>1045</v>
      </c>
      <c r="O16" s="5">
        <v>6</v>
      </c>
      <c r="P16" s="5">
        <v>5</v>
      </c>
      <c r="Q16" s="5">
        <v>1</v>
      </c>
      <c r="R16" s="2">
        <v>20</v>
      </c>
      <c r="S16" t="s">
        <v>233</v>
      </c>
      <c r="T16" s="8" t="s">
        <v>1047</v>
      </c>
      <c r="U16" t="s">
        <v>577</v>
      </c>
      <c r="V16" t="s">
        <v>483</v>
      </c>
      <c r="W16" t="s">
        <v>578</v>
      </c>
      <c r="X16" t="s">
        <v>579</v>
      </c>
      <c r="Y16" t="s">
        <v>518</v>
      </c>
      <c r="Z16" s="8"/>
      <c r="AA16">
        <v>2</v>
      </c>
      <c r="AB16">
        <v>2</v>
      </c>
      <c r="AC16">
        <v>4</v>
      </c>
      <c r="AD16">
        <v>7</v>
      </c>
      <c r="AE16">
        <v>5</v>
      </c>
      <c r="AF16">
        <v>6</v>
      </c>
      <c r="AG16">
        <v>5</v>
      </c>
      <c r="AH16">
        <v>2</v>
      </c>
      <c r="AI16">
        <v>2</v>
      </c>
      <c r="AJ16">
        <v>5</v>
      </c>
      <c r="AK16" s="8"/>
      <c r="AL16" s="32">
        <v>7</v>
      </c>
      <c r="AM16" t="s">
        <v>170</v>
      </c>
      <c r="AN16" t="s">
        <v>132</v>
      </c>
      <c r="AO16" s="8"/>
      <c r="AP16" t="s">
        <v>133</v>
      </c>
      <c r="AQ16" t="s">
        <v>580</v>
      </c>
      <c r="AR16">
        <v>7</v>
      </c>
      <c r="AS16">
        <v>2</v>
      </c>
      <c r="AT16" s="9"/>
      <c r="AU16" s="32">
        <v>6</v>
      </c>
      <c r="AV16">
        <v>1</v>
      </c>
      <c r="AW16">
        <v>1</v>
      </c>
      <c r="AX16">
        <v>1</v>
      </c>
      <c r="AY16">
        <v>1</v>
      </c>
      <c r="AZ16">
        <v>3</v>
      </c>
      <c r="BA16">
        <v>1</v>
      </c>
      <c r="BB16" s="8"/>
      <c r="BC16">
        <v>3</v>
      </c>
      <c r="BD16">
        <v>1</v>
      </c>
      <c r="BE16" t="s">
        <v>135</v>
      </c>
      <c r="BF16" s="8"/>
      <c r="BG16">
        <v>6</v>
      </c>
      <c r="BH16">
        <v>2</v>
      </c>
      <c r="BI16">
        <v>1</v>
      </c>
      <c r="BJ16">
        <v>7</v>
      </c>
      <c r="BK16" s="9"/>
      <c r="BL16">
        <v>7</v>
      </c>
      <c r="BM16">
        <v>5</v>
      </c>
      <c r="BN16">
        <v>2</v>
      </c>
      <c r="BO16">
        <v>1</v>
      </c>
      <c r="BP16">
        <v>4</v>
      </c>
      <c r="BQ16">
        <v>3</v>
      </c>
      <c r="BR16">
        <v>3</v>
      </c>
      <c r="BS16">
        <v>5</v>
      </c>
      <c r="BT16">
        <v>2</v>
      </c>
      <c r="BU16">
        <v>1</v>
      </c>
      <c r="BV16">
        <v>2</v>
      </c>
      <c r="BW16">
        <v>4</v>
      </c>
      <c r="BX16">
        <v>5</v>
      </c>
      <c r="BY16">
        <v>7</v>
      </c>
      <c r="BZ16">
        <v>4</v>
      </c>
      <c r="CA16">
        <v>4</v>
      </c>
      <c r="CB16">
        <v>2</v>
      </c>
      <c r="CC16">
        <v>1</v>
      </c>
      <c r="CD16" s="8"/>
      <c r="CE16" s="32">
        <v>8</v>
      </c>
      <c r="CF16" s="9"/>
      <c r="CG16">
        <v>2</v>
      </c>
      <c r="CH16">
        <v>2</v>
      </c>
      <c r="CI16">
        <v>1</v>
      </c>
      <c r="CJ16">
        <v>1</v>
      </c>
      <c r="CK16">
        <v>1</v>
      </c>
      <c r="CL16">
        <v>1</v>
      </c>
      <c r="CM16">
        <v>4</v>
      </c>
      <c r="CN16">
        <v>4</v>
      </c>
      <c r="CO16">
        <v>5</v>
      </c>
      <c r="CP16">
        <v>3</v>
      </c>
      <c r="CQ16">
        <v>2</v>
      </c>
      <c r="CR16">
        <v>1</v>
      </c>
      <c r="CS16">
        <v>5</v>
      </c>
      <c r="CT16">
        <v>5</v>
      </c>
      <c r="CU16">
        <v>5</v>
      </c>
      <c r="CV16">
        <v>3</v>
      </c>
      <c r="CW16">
        <v>7</v>
      </c>
      <c r="CX16">
        <v>6</v>
      </c>
      <c r="CY16">
        <v>2</v>
      </c>
      <c r="CZ16">
        <v>3</v>
      </c>
      <c r="DA16">
        <v>4</v>
      </c>
      <c r="DB16">
        <v>1</v>
      </c>
      <c r="DC16">
        <v>1</v>
      </c>
      <c r="DD16">
        <v>1</v>
      </c>
      <c r="DE16">
        <v>3</v>
      </c>
      <c r="DF16">
        <v>3</v>
      </c>
      <c r="DG16">
        <v>1</v>
      </c>
      <c r="DH16">
        <v>1</v>
      </c>
      <c r="DI16">
        <v>7</v>
      </c>
      <c r="DJ16">
        <v>4</v>
      </c>
      <c r="DK16" s="8"/>
      <c r="DL16" t="s">
        <v>173</v>
      </c>
      <c r="DM16" s="7" t="s">
        <v>1206</v>
      </c>
      <c r="DN16" t="s">
        <v>581</v>
      </c>
      <c r="DO16">
        <v>5</v>
      </c>
      <c r="DP16" s="48" t="s">
        <v>1218</v>
      </c>
      <c r="DQ16" t="s">
        <v>582</v>
      </c>
      <c r="DR16" t="s">
        <v>176</v>
      </c>
      <c r="DS16" t="s">
        <v>1237</v>
      </c>
      <c r="DT16" s="8"/>
      <c r="DU16" t="s">
        <v>583</v>
      </c>
      <c r="DV16" t="s">
        <v>584</v>
      </c>
      <c r="DW16" s="8"/>
      <c r="DX16">
        <v>7</v>
      </c>
      <c r="DY16">
        <v>1</v>
      </c>
      <c r="DZ16">
        <v>1</v>
      </c>
      <c r="EA16" s="9">
        <v>15</v>
      </c>
      <c r="EB16" t="s">
        <v>585</v>
      </c>
      <c r="EC16" s="8"/>
      <c r="ED16">
        <v>6</v>
      </c>
      <c r="EE16">
        <v>3</v>
      </c>
      <c r="EF16">
        <v>4</v>
      </c>
      <c r="EG16" s="8"/>
      <c r="EH16" s="32" t="s">
        <v>493</v>
      </c>
      <c r="EI16" s="7" t="s">
        <v>1353</v>
      </c>
      <c r="EJ16" t="s">
        <v>586</v>
      </c>
      <c r="EK16" s="7" t="s">
        <v>1359</v>
      </c>
      <c r="EL16" t="s">
        <v>587</v>
      </c>
      <c r="EM16" s="8"/>
      <c r="EN16" s="56" t="s">
        <v>1409</v>
      </c>
      <c r="EO16" t="s">
        <v>588</v>
      </c>
      <c r="EP16" s="38" t="s">
        <v>1423</v>
      </c>
      <c r="EQ16" t="s">
        <v>589</v>
      </c>
      <c r="ER16" s="39" t="s">
        <v>1438</v>
      </c>
      <c r="ES16" s="32" t="s">
        <v>590</v>
      </c>
      <c r="ET16" s="39" t="s">
        <v>1448</v>
      </c>
      <c r="EU16" s="39" t="s">
        <v>1439</v>
      </c>
      <c r="EV16" s="39"/>
      <c r="EW16" t="s">
        <v>591</v>
      </c>
      <c r="EX16" s="56" t="s">
        <v>1456</v>
      </c>
      <c r="EY16" s="56" t="s">
        <v>1389</v>
      </c>
      <c r="EZ16" t="s">
        <v>592</v>
      </c>
      <c r="FA16" s="38" t="s">
        <v>1405</v>
      </c>
      <c r="FB16" t="s">
        <v>593</v>
      </c>
      <c r="FC16" s="38" t="s">
        <v>1459</v>
      </c>
      <c r="FD16" t="s">
        <v>594</v>
      </c>
      <c r="FE16" s="38" t="s">
        <v>1463</v>
      </c>
      <c r="FF16" s="38" t="s">
        <v>1466</v>
      </c>
      <c r="FG16" t="s">
        <v>595</v>
      </c>
      <c r="FH16" s="38" t="s">
        <v>1399</v>
      </c>
      <c r="FI16" t="s">
        <v>596</v>
      </c>
      <c r="FJ16" s="38" t="s">
        <v>1389</v>
      </c>
      <c r="FK16" s="38" t="s">
        <v>1389</v>
      </c>
      <c r="FL16" t="s">
        <v>597</v>
      </c>
      <c r="FM16" s="8"/>
      <c r="FN16" s="38" t="s">
        <v>1490</v>
      </c>
      <c r="FO16" t="s">
        <v>598</v>
      </c>
      <c r="FP16" s="38" t="s">
        <v>1483</v>
      </c>
      <c r="FQ16" t="s">
        <v>599</v>
      </c>
      <c r="FS16" t="s">
        <v>154</v>
      </c>
      <c r="FT16" s="10" t="s">
        <v>1545</v>
      </c>
      <c r="FU16" s="9" t="s">
        <v>1562</v>
      </c>
      <c r="FV16" t="s">
        <v>600</v>
      </c>
      <c r="FX16" t="s">
        <v>601</v>
      </c>
      <c r="FY16" t="s">
        <v>193</v>
      </c>
      <c r="FZ16" s="2" t="s">
        <v>602</v>
      </c>
      <c r="GA16" t="s">
        <v>603</v>
      </c>
      <c r="GB16" t="s">
        <v>604</v>
      </c>
      <c r="GC16" s="55" t="str">
        <f t="shared" si="0"/>
        <v>1700</v>
      </c>
      <c r="GD16" s="55">
        <f t="shared" si="1"/>
        <v>0.70833333333333337</v>
      </c>
      <c r="GE16" s="55" t="str">
        <f t="shared" si="2"/>
        <v>1821</v>
      </c>
      <c r="GF16" s="55">
        <f t="shared" si="3"/>
        <v>0.76458333333333328</v>
      </c>
      <c r="GG16" s="58">
        <f t="shared" si="4"/>
        <v>5.6249999999999911E-2</v>
      </c>
      <c r="GH16" s="78"/>
    </row>
    <row r="17" spans="2:190" x14ac:dyDescent="0.3">
      <c r="B17" s="4">
        <v>45986.463460648098</v>
      </c>
      <c r="C17" s="4">
        <v>45986.523923611101</v>
      </c>
      <c r="D17" t="s">
        <v>1368</v>
      </c>
      <c r="E17" t="s">
        <v>160</v>
      </c>
      <c r="F17" t="s">
        <v>119</v>
      </c>
      <c r="G17" t="s">
        <v>120</v>
      </c>
      <c r="H17" t="s">
        <v>605</v>
      </c>
      <c r="I17" s="8"/>
      <c r="J17" s="8"/>
      <c r="K17" s="8"/>
      <c r="L17" t="s">
        <v>606</v>
      </c>
      <c r="M17" s="5" t="s">
        <v>607</v>
      </c>
      <c r="N17" s="7"/>
      <c r="O17" s="5">
        <v>2</v>
      </c>
      <c r="P17" s="5"/>
      <c r="Q17" s="5"/>
      <c r="R17" s="2">
        <v>20</v>
      </c>
      <c r="S17" t="s">
        <v>164</v>
      </c>
      <c r="T17" s="8" t="s">
        <v>1048</v>
      </c>
      <c r="U17" t="s">
        <v>370</v>
      </c>
      <c r="V17" t="s">
        <v>483</v>
      </c>
      <c r="W17" t="s">
        <v>608</v>
      </c>
      <c r="X17" t="s">
        <v>609</v>
      </c>
      <c r="Y17" t="s">
        <v>518</v>
      </c>
      <c r="Z17" s="8"/>
      <c r="AA17">
        <v>4</v>
      </c>
      <c r="AB17">
        <v>6</v>
      </c>
      <c r="AC17">
        <v>4</v>
      </c>
      <c r="AD17">
        <v>6</v>
      </c>
      <c r="AE17">
        <v>7</v>
      </c>
      <c r="AF17">
        <v>5</v>
      </c>
      <c r="AG17">
        <v>6</v>
      </c>
      <c r="AH17">
        <v>5</v>
      </c>
      <c r="AI17">
        <v>2</v>
      </c>
      <c r="AJ17">
        <v>3</v>
      </c>
      <c r="AK17" s="8"/>
      <c r="AL17" s="32">
        <v>6</v>
      </c>
      <c r="AM17" t="s">
        <v>170</v>
      </c>
      <c r="AN17" t="s">
        <v>132</v>
      </c>
      <c r="AO17" s="8"/>
      <c r="AP17" t="s">
        <v>133</v>
      </c>
      <c r="AQ17" t="s">
        <v>610</v>
      </c>
      <c r="AR17">
        <v>7</v>
      </c>
      <c r="AS17">
        <v>6</v>
      </c>
      <c r="AT17" s="9"/>
      <c r="AU17">
        <v>4</v>
      </c>
      <c r="AV17">
        <v>3</v>
      </c>
      <c r="AW17">
        <v>5</v>
      </c>
      <c r="AX17">
        <v>5</v>
      </c>
      <c r="AY17">
        <v>6</v>
      </c>
      <c r="AZ17">
        <v>2</v>
      </c>
      <c r="BA17">
        <v>4</v>
      </c>
      <c r="BB17" s="8"/>
      <c r="BC17">
        <v>6</v>
      </c>
      <c r="BD17">
        <v>5</v>
      </c>
      <c r="BE17" t="s">
        <v>1161</v>
      </c>
      <c r="BF17" s="8"/>
      <c r="BG17">
        <v>6</v>
      </c>
      <c r="BH17">
        <v>2</v>
      </c>
      <c r="BI17">
        <v>1</v>
      </c>
      <c r="BJ17">
        <v>3</v>
      </c>
      <c r="BK17" s="9"/>
      <c r="BL17">
        <v>7</v>
      </c>
      <c r="BM17">
        <v>7</v>
      </c>
      <c r="BN17">
        <v>4</v>
      </c>
      <c r="BO17">
        <v>5</v>
      </c>
      <c r="BP17">
        <v>5</v>
      </c>
      <c r="BQ17">
        <v>7</v>
      </c>
      <c r="BR17">
        <v>6</v>
      </c>
      <c r="BS17">
        <v>2</v>
      </c>
      <c r="BT17">
        <v>5</v>
      </c>
      <c r="BU17">
        <v>5</v>
      </c>
      <c r="BV17">
        <v>5</v>
      </c>
      <c r="BW17">
        <v>6</v>
      </c>
      <c r="BX17">
        <v>5</v>
      </c>
      <c r="BY17">
        <v>5</v>
      </c>
      <c r="BZ17">
        <v>1</v>
      </c>
      <c r="CA17">
        <v>4</v>
      </c>
      <c r="CB17">
        <v>6</v>
      </c>
      <c r="CC17">
        <v>6</v>
      </c>
      <c r="CD17" s="8"/>
      <c r="CE17">
        <v>4</v>
      </c>
      <c r="CF17" s="9"/>
      <c r="CG17">
        <v>5</v>
      </c>
      <c r="CH17">
        <v>5</v>
      </c>
      <c r="CI17">
        <v>4</v>
      </c>
      <c r="CJ17">
        <v>4</v>
      </c>
      <c r="CK17">
        <v>2</v>
      </c>
      <c r="CL17">
        <v>2</v>
      </c>
      <c r="CM17">
        <v>6</v>
      </c>
      <c r="CN17">
        <v>6</v>
      </c>
      <c r="CO17">
        <v>6</v>
      </c>
      <c r="CP17">
        <v>4</v>
      </c>
      <c r="CQ17">
        <v>2</v>
      </c>
      <c r="CR17">
        <v>2</v>
      </c>
      <c r="CS17">
        <v>6</v>
      </c>
      <c r="CT17">
        <v>6</v>
      </c>
      <c r="CU17">
        <v>6</v>
      </c>
      <c r="CV17">
        <v>6</v>
      </c>
      <c r="CW17">
        <v>6</v>
      </c>
      <c r="CX17">
        <v>4</v>
      </c>
      <c r="CY17">
        <v>4</v>
      </c>
      <c r="CZ17">
        <v>5</v>
      </c>
      <c r="DA17">
        <v>4</v>
      </c>
      <c r="DB17">
        <v>3</v>
      </c>
      <c r="DC17">
        <v>2</v>
      </c>
      <c r="DD17">
        <v>2</v>
      </c>
      <c r="DE17">
        <v>6</v>
      </c>
      <c r="DF17">
        <v>6</v>
      </c>
      <c r="DG17">
        <v>6</v>
      </c>
      <c r="DH17">
        <v>2</v>
      </c>
      <c r="DI17">
        <v>2</v>
      </c>
      <c r="DJ17">
        <v>3</v>
      </c>
      <c r="DK17" s="8"/>
      <c r="DL17" t="s">
        <v>173</v>
      </c>
      <c r="DM17" s="7" t="s">
        <v>1206</v>
      </c>
      <c r="DN17" t="s">
        <v>611</v>
      </c>
      <c r="DO17">
        <v>5</v>
      </c>
      <c r="DP17" s="48" t="s">
        <v>1218</v>
      </c>
      <c r="DQ17" t="s">
        <v>612</v>
      </c>
      <c r="DR17" t="s">
        <v>364</v>
      </c>
      <c r="DS17" t="s">
        <v>613</v>
      </c>
      <c r="DT17" s="8"/>
      <c r="DU17" t="s">
        <v>614</v>
      </c>
      <c r="DV17" s="32" t="s">
        <v>615</v>
      </c>
      <c r="DW17" s="8"/>
      <c r="DX17">
        <v>5</v>
      </c>
      <c r="DY17">
        <v>7</v>
      </c>
      <c r="DZ17">
        <v>1</v>
      </c>
      <c r="EA17" s="9">
        <v>25</v>
      </c>
      <c r="EB17" t="s">
        <v>616</v>
      </c>
      <c r="EC17" s="8"/>
      <c r="ED17">
        <v>6</v>
      </c>
      <c r="EE17">
        <v>6</v>
      </c>
      <c r="EF17">
        <v>6</v>
      </c>
      <c r="EG17" s="8"/>
      <c r="EH17" t="s">
        <v>274</v>
      </c>
      <c r="EI17" s="7" t="s">
        <v>1353</v>
      </c>
      <c r="EJ17" t="s">
        <v>617</v>
      </c>
      <c r="EK17" s="7" t="s">
        <v>1359</v>
      </c>
      <c r="EL17" t="s">
        <v>618</v>
      </c>
      <c r="EM17" s="8"/>
      <c r="EN17" s="56" t="s">
        <v>1409</v>
      </c>
      <c r="EO17" t="s">
        <v>619</v>
      </c>
      <c r="EP17" s="38" t="s">
        <v>1423</v>
      </c>
      <c r="EQ17" t="s">
        <v>620</v>
      </c>
      <c r="ER17" s="39" t="s">
        <v>1389</v>
      </c>
      <c r="ES17" t="s">
        <v>405</v>
      </c>
      <c r="ET17" s="39" t="s">
        <v>1389</v>
      </c>
      <c r="EU17" s="39" t="s">
        <v>1443</v>
      </c>
      <c r="EV17" s="39"/>
      <c r="EW17" t="s">
        <v>621</v>
      </c>
      <c r="EX17" s="56" t="s">
        <v>1389</v>
      </c>
      <c r="EY17" s="56" t="s">
        <v>1454</v>
      </c>
      <c r="EZ17" t="s">
        <v>622</v>
      </c>
      <c r="FA17" s="38" t="s">
        <v>1389</v>
      </c>
      <c r="FB17" t="s">
        <v>623</v>
      </c>
      <c r="FC17" s="38" t="s">
        <v>1389</v>
      </c>
      <c r="FD17" t="s">
        <v>624</v>
      </c>
      <c r="FE17" s="38" t="s">
        <v>1465</v>
      </c>
      <c r="FF17" s="38" t="s">
        <v>1467</v>
      </c>
      <c r="FG17" t="s">
        <v>625</v>
      </c>
      <c r="FH17" s="38" t="s">
        <v>1403</v>
      </c>
      <c r="FI17" t="s">
        <v>626</v>
      </c>
      <c r="FJ17" s="38" t="s">
        <v>1389</v>
      </c>
      <c r="FK17" s="38" t="s">
        <v>1392</v>
      </c>
      <c r="FL17" t="s">
        <v>627</v>
      </c>
      <c r="FM17" s="8"/>
      <c r="FN17" s="38" t="s">
        <v>1492</v>
      </c>
      <c r="FO17" t="s">
        <v>628</v>
      </c>
      <c r="FP17" s="38" t="s">
        <v>1501</v>
      </c>
      <c r="FQ17" t="s">
        <v>629</v>
      </c>
      <c r="FS17" t="s">
        <v>630</v>
      </c>
      <c r="FT17" s="10" t="s">
        <v>1547</v>
      </c>
      <c r="FU17" s="9" t="s">
        <v>1563</v>
      </c>
      <c r="FV17" s="32" t="s">
        <v>631</v>
      </c>
      <c r="FX17" t="s">
        <v>632</v>
      </c>
      <c r="FY17" t="s">
        <v>193</v>
      </c>
      <c r="FZ17" s="2" t="s">
        <v>124</v>
      </c>
      <c r="GA17" t="s">
        <v>633</v>
      </c>
      <c r="GB17" t="s">
        <v>634</v>
      </c>
      <c r="GC17" s="55" t="str">
        <f t="shared" si="0"/>
        <v>1000</v>
      </c>
      <c r="GD17" s="55">
        <f t="shared" si="1"/>
        <v>0.41666666666666669</v>
      </c>
      <c r="GE17" s="55" t="str">
        <f t="shared" si="2"/>
        <v>1130</v>
      </c>
      <c r="GF17" s="55">
        <f t="shared" si="3"/>
        <v>0.47916666666666669</v>
      </c>
      <c r="GG17" s="58">
        <f t="shared" si="4"/>
        <v>6.25E-2</v>
      </c>
      <c r="GH17" s="78"/>
    </row>
    <row r="18" spans="2:190" x14ac:dyDescent="0.3">
      <c r="B18" s="4">
        <v>45986.630902777797</v>
      </c>
      <c r="C18" s="4">
        <v>45986.700590277796</v>
      </c>
      <c r="D18" t="s">
        <v>635</v>
      </c>
      <c r="E18" t="s">
        <v>160</v>
      </c>
      <c r="F18" t="s">
        <v>386</v>
      </c>
      <c r="G18" t="s">
        <v>120</v>
      </c>
      <c r="H18" t="s">
        <v>636</v>
      </c>
      <c r="I18" s="8"/>
      <c r="J18" s="8"/>
      <c r="K18" s="8"/>
      <c r="L18" t="s">
        <v>637</v>
      </c>
      <c r="M18" s="5" t="s">
        <v>638</v>
      </c>
      <c r="N18" s="7" t="s">
        <v>1045</v>
      </c>
      <c r="O18" s="5">
        <v>7</v>
      </c>
      <c r="P18" s="5">
        <v>6</v>
      </c>
      <c r="Q18" s="5">
        <v>4</v>
      </c>
      <c r="R18" s="2">
        <v>18</v>
      </c>
      <c r="S18" t="s">
        <v>125</v>
      </c>
      <c r="T18" s="8" t="s">
        <v>1050</v>
      </c>
      <c r="U18" t="s">
        <v>639</v>
      </c>
      <c r="V18" t="s">
        <v>483</v>
      </c>
      <c r="W18" t="s">
        <v>640</v>
      </c>
      <c r="X18" t="s">
        <v>641</v>
      </c>
      <c r="Y18" t="s">
        <v>130</v>
      </c>
      <c r="Z18" s="8"/>
      <c r="AA18">
        <v>4</v>
      </c>
      <c r="AB18">
        <v>5</v>
      </c>
      <c r="AC18">
        <v>7</v>
      </c>
      <c r="AD18">
        <v>5</v>
      </c>
      <c r="AE18">
        <v>6</v>
      </c>
      <c r="AF18">
        <v>5</v>
      </c>
      <c r="AG18">
        <v>6</v>
      </c>
      <c r="AH18">
        <v>1</v>
      </c>
      <c r="AI18">
        <v>3</v>
      </c>
      <c r="AJ18">
        <v>4</v>
      </c>
      <c r="AK18" s="8"/>
      <c r="AL18">
        <v>4</v>
      </c>
      <c r="AM18" t="s">
        <v>170</v>
      </c>
      <c r="AN18" t="s">
        <v>132</v>
      </c>
      <c r="AO18" s="8"/>
      <c r="AP18" t="s">
        <v>133</v>
      </c>
      <c r="AQ18" t="s">
        <v>642</v>
      </c>
      <c r="AR18">
        <v>7</v>
      </c>
      <c r="AS18">
        <v>6</v>
      </c>
      <c r="AT18" s="9"/>
      <c r="AU18">
        <v>3</v>
      </c>
      <c r="AV18">
        <v>1</v>
      </c>
      <c r="AW18">
        <v>5</v>
      </c>
      <c r="AX18">
        <v>4</v>
      </c>
      <c r="AY18">
        <v>6</v>
      </c>
      <c r="AZ18">
        <v>5</v>
      </c>
      <c r="BA18">
        <v>3</v>
      </c>
      <c r="BB18" s="8"/>
      <c r="BC18">
        <v>5</v>
      </c>
      <c r="BD18">
        <v>3</v>
      </c>
      <c r="BE18" t="s">
        <v>643</v>
      </c>
      <c r="BF18" s="8"/>
      <c r="BG18">
        <v>7</v>
      </c>
      <c r="BH18">
        <v>1</v>
      </c>
      <c r="BI18">
        <v>1</v>
      </c>
      <c r="BJ18">
        <v>1</v>
      </c>
      <c r="BK18" s="9"/>
      <c r="BL18">
        <v>7</v>
      </c>
      <c r="BM18">
        <v>6</v>
      </c>
      <c r="BN18">
        <v>4</v>
      </c>
      <c r="BO18">
        <v>5</v>
      </c>
      <c r="BP18">
        <v>4</v>
      </c>
      <c r="BQ18">
        <v>7</v>
      </c>
      <c r="BR18">
        <v>6</v>
      </c>
      <c r="BS18">
        <v>3</v>
      </c>
      <c r="BT18">
        <v>5</v>
      </c>
      <c r="BU18">
        <v>4</v>
      </c>
      <c r="BV18">
        <v>7</v>
      </c>
      <c r="BW18">
        <v>6</v>
      </c>
      <c r="BX18">
        <v>6</v>
      </c>
      <c r="BY18">
        <v>3</v>
      </c>
      <c r="BZ18">
        <v>1</v>
      </c>
      <c r="CA18">
        <v>4</v>
      </c>
      <c r="CB18">
        <v>7</v>
      </c>
      <c r="CC18">
        <v>7</v>
      </c>
      <c r="CD18" s="8"/>
      <c r="CE18">
        <v>4</v>
      </c>
      <c r="CF18" s="9"/>
      <c r="CG18">
        <v>1</v>
      </c>
      <c r="CH18">
        <v>1</v>
      </c>
      <c r="CI18">
        <v>1</v>
      </c>
      <c r="CJ18">
        <v>3</v>
      </c>
      <c r="CK18">
        <v>3</v>
      </c>
      <c r="CL18">
        <v>1</v>
      </c>
      <c r="CM18">
        <v>5</v>
      </c>
      <c r="CN18">
        <v>3</v>
      </c>
      <c r="CO18">
        <v>5</v>
      </c>
      <c r="CP18">
        <v>5</v>
      </c>
      <c r="CQ18">
        <v>7</v>
      </c>
      <c r="CR18">
        <v>6</v>
      </c>
      <c r="CS18">
        <v>4</v>
      </c>
      <c r="CT18">
        <v>5</v>
      </c>
      <c r="CU18">
        <v>5</v>
      </c>
      <c r="CV18">
        <v>7</v>
      </c>
      <c r="CW18">
        <v>7</v>
      </c>
      <c r="CX18">
        <v>7</v>
      </c>
      <c r="CY18">
        <v>3</v>
      </c>
      <c r="CZ18">
        <v>6</v>
      </c>
      <c r="DA18">
        <v>4</v>
      </c>
      <c r="DB18">
        <v>2</v>
      </c>
      <c r="DC18">
        <v>2</v>
      </c>
      <c r="DD18">
        <v>1</v>
      </c>
      <c r="DE18">
        <v>3</v>
      </c>
      <c r="DF18">
        <v>6</v>
      </c>
      <c r="DG18">
        <v>6</v>
      </c>
      <c r="DH18">
        <v>2</v>
      </c>
      <c r="DI18">
        <v>1</v>
      </c>
      <c r="DJ18">
        <v>1</v>
      </c>
      <c r="DK18" s="8"/>
      <c r="DL18" t="s">
        <v>136</v>
      </c>
      <c r="DM18" s="7"/>
      <c r="DN18" t="s">
        <v>644</v>
      </c>
      <c r="DO18">
        <v>7</v>
      </c>
      <c r="DP18" s="48" t="s">
        <v>1218</v>
      </c>
      <c r="DQ18" t="s">
        <v>645</v>
      </c>
      <c r="DR18" t="s">
        <v>331</v>
      </c>
      <c r="DS18" t="s">
        <v>646</v>
      </c>
      <c r="DT18" s="8"/>
      <c r="DU18" t="s">
        <v>647</v>
      </c>
      <c r="DV18" t="s">
        <v>648</v>
      </c>
      <c r="DW18" s="8"/>
      <c r="DX18">
        <v>2</v>
      </c>
      <c r="DY18">
        <v>1</v>
      </c>
      <c r="DZ18">
        <v>1</v>
      </c>
      <c r="EA18" s="9">
        <v>12.99</v>
      </c>
      <c r="EB18" s="2" t="s">
        <v>649</v>
      </c>
      <c r="EC18" s="49"/>
      <c r="ED18">
        <v>6</v>
      </c>
      <c r="EE18">
        <v>5</v>
      </c>
      <c r="EF18">
        <v>7</v>
      </c>
      <c r="EG18" s="8"/>
      <c r="EH18" t="s">
        <v>274</v>
      </c>
      <c r="EI18" s="7" t="s">
        <v>1353</v>
      </c>
      <c r="EJ18" t="s">
        <v>650</v>
      </c>
      <c r="EK18" s="7" t="s">
        <v>1359</v>
      </c>
      <c r="EL18" t="s">
        <v>370</v>
      </c>
      <c r="EM18" s="8"/>
      <c r="EN18" s="56" t="s">
        <v>1389</v>
      </c>
      <c r="EO18" t="s">
        <v>150</v>
      </c>
      <c r="EP18" s="38" t="s">
        <v>1389</v>
      </c>
      <c r="EQ18" t="s">
        <v>150</v>
      </c>
      <c r="ER18" s="39" t="s">
        <v>1389</v>
      </c>
      <c r="ES18" t="s">
        <v>150</v>
      </c>
      <c r="ET18" s="39" t="s">
        <v>1445</v>
      </c>
      <c r="EU18" s="39" t="s">
        <v>1446</v>
      </c>
      <c r="EV18" s="39"/>
      <c r="EW18" t="s">
        <v>651</v>
      </c>
      <c r="EX18" s="56" t="s">
        <v>1389</v>
      </c>
      <c r="EY18" s="56" t="s">
        <v>1389</v>
      </c>
      <c r="EZ18" t="s">
        <v>150</v>
      </c>
      <c r="FA18" s="38" t="s">
        <v>1458</v>
      </c>
      <c r="FB18" s="32" t="s">
        <v>652</v>
      </c>
      <c r="FC18" s="38" t="s">
        <v>1459</v>
      </c>
      <c r="FD18" t="s">
        <v>653</v>
      </c>
      <c r="FE18" s="38" t="s">
        <v>1463</v>
      </c>
      <c r="FF18" s="38" t="s">
        <v>1467</v>
      </c>
      <c r="FG18" t="s">
        <v>654</v>
      </c>
      <c r="FH18" s="38" t="s">
        <v>1399</v>
      </c>
      <c r="FI18" t="s">
        <v>655</v>
      </c>
      <c r="FJ18" s="38" t="s">
        <v>1389</v>
      </c>
      <c r="FK18" s="38" t="s">
        <v>1389</v>
      </c>
      <c r="FL18" t="s">
        <v>150</v>
      </c>
      <c r="FM18" s="8"/>
      <c r="FN18" s="38" t="s">
        <v>1476</v>
      </c>
      <c r="FO18" t="s">
        <v>656</v>
      </c>
      <c r="FP18" s="38" t="s">
        <v>1516</v>
      </c>
      <c r="FQ18" t="s">
        <v>657</v>
      </c>
      <c r="FS18" t="s">
        <v>256</v>
      </c>
      <c r="FT18" s="10" t="s">
        <v>1544</v>
      </c>
      <c r="FU18" s="9" t="s">
        <v>1564</v>
      </c>
      <c r="FV18" t="s">
        <v>658</v>
      </c>
      <c r="FX18" t="s">
        <v>659</v>
      </c>
      <c r="FY18" t="s">
        <v>193</v>
      </c>
      <c r="FZ18" s="2" t="s">
        <v>124</v>
      </c>
      <c r="GA18" t="s">
        <v>660</v>
      </c>
      <c r="GB18" t="s">
        <v>661</v>
      </c>
      <c r="GC18" s="55" t="str">
        <f t="shared" si="0"/>
        <v>1430</v>
      </c>
      <c r="GD18" s="55">
        <f t="shared" si="1"/>
        <v>0.60416666666666663</v>
      </c>
      <c r="GE18" s="55" t="str">
        <f t="shared" si="2"/>
        <v>1541</v>
      </c>
      <c r="GF18" s="55">
        <f t="shared" si="3"/>
        <v>0.65347222222222223</v>
      </c>
      <c r="GG18" s="58">
        <f t="shared" si="4"/>
        <v>4.9305555555555602E-2</v>
      </c>
      <c r="GH18" s="78"/>
    </row>
    <row r="19" spans="2:190" x14ac:dyDescent="0.3">
      <c r="B19" s="4">
        <v>45986.708425925899</v>
      </c>
      <c r="C19" s="4">
        <v>45986.7172222222</v>
      </c>
      <c r="D19" t="s">
        <v>662</v>
      </c>
      <c r="E19" t="s">
        <v>160</v>
      </c>
      <c r="F19" t="s">
        <v>119</v>
      </c>
      <c r="G19" t="s">
        <v>120</v>
      </c>
      <c r="H19" t="s">
        <v>663</v>
      </c>
      <c r="I19" s="8"/>
      <c r="J19" s="8"/>
      <c r="K19" s="8"/>
      <c r="L19" t="s">
        <v>122</v>
      </c>
      <c r="M19" s="5" t="s">
        <v>664</v>
      </c>
      <c r="N19" s="7" t="s">
        <v>1045</v>
      </c>
      <c r="O19" s="5">
        <v>6</v>
      </c>
      <c r="P19" s="5"/>
      <c r="Q19" s="5"/>
      <c r="R19" s="2">
        <v>28</v>
      </c>
      <c r="S19" t="s">
        <v>125</v>
      </c>
      <c r="T19" s="8" t="s">
        <v>1049</v>
      </c>
      <c r="U19" t="s">
        <v>126</v>
      </c>
      <c r="V19" t="s">
        <v>166</v>
      </c>
      <c r="W19" t="s">
        <v>665</v>
      </c>
      <c r="X19" t="s">
        <v>203</v>
      </c>
      <c r="Y19" t="s">
        <v>130</v>
      </c>
      <c r="Z19" s="8"/>
      <c r="AA19">
        <v>3</v>
      </c>
      <c r="AB19">
        <v>2</v>
      </c>
      <c r="AC19">
        <v>6</v>
      </c>
      <c r="AD19">
        <v>1</v>
      </c>
      <c r="AE19">
        <v>5</v>
      </c>
      <c r="AF19">
        <v>6</v>
      </c>
      <c r="AG19">
        <v>7</v>
      </c>
      <c r="AH19">
        <v>5</v>
      </c>
      <c r="AI19">
        <v>6</v>
      </c>
      <c r="AJ19">
        <v>2</v>
      </c>
      <c r="AK19" s="8"/>
      <c r="AL19">
        <v>4</v>
      </c>
      <c r="AM19" t="s">
        <v>170</v>
      </c>
      <c r="AN19" t="s">
        <v>132</v>
      </c>
      <c r="AO19" s="8"/>
      <c r="AP19" t="s">
        <v>133</v>
      </c>
      <c r="AQ19" t="s">
        <v>666</v>
      </c>
      <c r="AR19">
        <v>3</v>
      </c>
      <c r="AS19">
        <v>5</v>
      </c>
      <c r="AT19" s="9"/>
      <c r="AU19">
        <v>2</v>
      </c>
      <c r="AV19">
        <v>4</v>
      </c>
      <c r="AW19">
        <v>2</v>
      </c>
      <c r="AX19">
        <v>2</v>
      </c>
      <c r="AY19">
        <v>5</v>
      </c>
      <c r="AZ19">
        <v>2</v>
      </c>
      <c r="BA19">
        <v>3</v>
      </c>
      <c r="BB19" s="8"/>
      <c r="BC19">
        <v>4</v>
      </c>
      <c r="BD19">
        <v>4</v>
      </c>
      <c r="BE19" t="s">
        <v>1158</v>
      </c>
      <c r="BF19" s="8"/>
      <c r="BG19">
        <v>6</v>
      </c>
      <c r="BH19">
        <v>3</v>
      </c>
      <c r="BI19">
        <v>2</v>
      </c>
      <c r="BJ19">
        <v>5</v>
      </c>
      <c r="BK19" s="9"/>
      <c r="BL19">
        <v>6</v>
      </c>
      <c r="BM19">
        <v>2</v>
      </c>
      <c r="BN19">
        <v>6</v>
      </c>
      <c r="BO19">
        <v>3</v>
      </c>
      <c r="BP19">
        <v>6</v>
      </c>
      <c r="BQ19">
        <v>6</v>
      </c>
      <c r="BR19">
        <v>3</v>
      </c>
      <c r="BS19">
        <v>5</v>
      </c>
      <c r="BT19">
        <v>3</v>
      </c>
      <c r="BU19">
        <v>4</v>
      </c>
      <c r="BV19">
        <v>5</v>
      </c>
      <c r="BW19">
        <v>5</v>
      </c>
      <c r="BX19">
        <v>3</v>
      </c>
      <c r="BY19">
        <v>5</v>
      </c>
      <c r="BZ19">
        <v>5</v>
      </c>
      <c r="CA19">
        <v>5</v>
      </c>
      <c r="CB19">
        <v>6</v>
      </c>
      <c r="CC19">
        <v>6</v>
      </c>
      <c r="CD19" s="8"/>
      <c r="CE19">
        <v>3</v>
      </c>
      <c r="CF19" s="9"/>
      <c r="CG19">
        <v>3</v>
      </c>
      <c r="CH19">
        <v>3</v>
      </c>
      <c r="CI19">
        <v>2</v>
      </c>
      <c r="CJ19">
        <v>2</v>
      </c>
      <c r="CK19">
        <v>5</v>
      </c>
      <c r="CL19">
        <v>3</v>
      </c>
      <c r="CM19">
        <v>5</v>
      </c>
      <c r="CN19">
        <v>5</v>
      </c>
      <c r="CO19">
        <v>5</v>
      </c>
      <c r="CP19">
        <v>3</v>
      </c>
      <c r="CQ19">
        <v>3</v>
      </c>
      <c r="CR19">
        <v>3</v>
      </c>
      <c r="CS19">
        <v>5</v>
      </c>
      <c r="CT19">
        <v>5</v>
      </c>
      <c r="CU19">
        <v>5</v>
      </c>
      <c r="CV19">
        <v>4</v>
      </c>
      <c r="CW19">
        <v>3</v>
      </c>
      <c r="CX19">
        <v>5</v>
      </c>
      <c r="CY19">
        <v>5</v>
      </c>
      <c r="CZ19">
        <v>4</v>
      </c>
      <c r="DA19">
        <v>4</v>
      </c>
      <c r="DB19">
        <v>3</v>
      </c>
      <c r="DC19">
        <v>2</v>
      </c>
      <c r="DD19">
        <v>2</v>
      </c>
      <c r="DE19">
        <v>3</v>
      </c>
      <c r="DF19">
        <v>5</v>
      </c>
      <c r="DG19">
        <v>5</v>
      </c>
      <c r="DH19">
        <v>3</v>
      </c>
      <c r="DI19">
        <v>3</v>
      </c>
      <c r="DJ19">
        <v>3</v>
      </c>
      <c r="DK19" s="8"/>
      <c r="DL19" t="s">
        <v>425</v>
      </c>
      <c r="DM19" s="7"/>
      <c r="DN19" t="s">
        <v>667</v>
      </c>
      <c r="DO19">
        <v>5</v>
      </c>
      <c r="DP19" s="48" t="s">
        <v>1218</v>
      </c>
      <c r="DQ19" t="s">
        <v>668</v>
      </c>
      <c r="DR19" t="s">
        <v>364</v>
      </c>
      <c r="DS19" t="s">
        <v>669</v>
      </c>
      <c r="DT19" s="8"/>
      <c r="DU19" t="s">
        <v>670</v>
      </c>
      <c r="DV19" t="s">
        <v>671</v>
      </c>
      <c r="DW19" s="8"/>
      <c r="DX19">
        <v>6</v>
      </c>
      <c r="DY19">
        <v>3</v>
      </c>
      <c r="DZ19">
        <v>2</v>
      </c>
      <c r="EA19" s="9">
        <v>20</v>
      </c>
      <c r="EB19" s="2" t="s">
        <v>576</v>
      </c>
      <c r="EC19" s="49"/>
      <c r="ED19">
        <v>5</v>
      </c>
      <c r="EE19">
        <v>6</v>
      </c>
      <c r="EF19">
        <v>6</v>
      </c>
      <c r="EG19" s="8"/>
      <c r="EH19" t="s">
        <v>304</v>
      </c>
      <c r="EI19" s="7" t="s">
        <v>1354</v>
      </c>
      <c r="EJ19" t="s">
        <v>672</v>
      </c>
      <c r="EK19" s="7" t="s">
        <v>1360</v>
      </c>
      <c r="EL19" t="s">
        <v>673</v>
      </c>
      <c r="EM19" s="8"/>
      <c r="EN19" s="56" t="s">
        <v>1389</v>
      </c>
      <c r="EO19" t="s">
        <v>674</v>
      </c>
      <c r="EP19" s="38" t="s">
        <v>1389</v>
      </c>
      <c r="EQ19" t="s">
        <v>674</v>
      </c>
      <c r="ER19" s="39" t="s">
        <v>1389</v>
      </c>
      <c r="ES19" t="s">
        <v>674</v>
      </c>
      <c r="ET19" s="39" t="s">
        <v>1389</v>
      </c>
      <c r="EU19" s="39" t="s">
        <v>1442</v>
      </c>
      <c r="EV19" s="39"/>
      <c r="EW19" t="s">
        <v>675</v>
      </c>
      <c r="EX19" s="56" t="s">
        <v>1389</v>
      </c>
      <c r="EY19" s="56" t="s">
        <v>1389</v>
      </c>
      <c r="EZ19" t="s">
        <v>674</v>
      </c>
      <c r="FA19" s="38" t="s">
        <v>1389</v>
      </c>
      <c r="FB19" t="s">
        <v>674</v>
      </c>
      <c r="FC19" s="38" t="s">
        <v>1389</v>
      </c>
      <c r="FD19" t="s">
        <v>674</v>
      </c>
      <c r="FE19" s="38" t="s">
        <v>1389</v>
      </c>
      <c r="FF19" s="38" t="s">
        <v>1389</v>
      </c>
      <c r="FG19" t="s">
        <v>674</v>
      </c>
      <c r="FH19" s="38" t="s">
        <v>1389</v>
      </c>
      <c r="FI19" t="s">
        <v>674</v>
      </c>
      <c r="FJ19" s="38" t="s">
        <v>1389</v>
      </c>
      <c r="FK19" s="38" t="s">
        <v>1389</v>
      </c>
      <c r="FL19" t="s">
        <v>674</v>
      </c>
      <c r="FM19" s="8"/>
      <c r="FN19" s="38" t="s">
        <v>1487</v>
      </c>
      <c r="FO19" t="s">
        <v>676</v>
      </c>
      <c r="FP19" s="38" t="s">
        <v>1510</v>
      </c>
      <c r="FQ19" t="s">
        <v>677</v>
      </c>
      <c r="FS19" t="s">
        <v>154</v>
      </c>
      <c r="FT19" s="10" t="s">
        <v>1545</v>
      </c>
      <c r="FU19" s="9" t="s">
        <v>1554</v>
      </c>
      <c r="FV19" t="s">
        <v>678</v>
      </c>
      <c r="FX19" t="s">
        <v>679</v>
      </c>
      <c r="FY19" t="s">
        <v>193</v>
      </c>
      <c r="FZ19" s="2" t="s">
        <v>680</v>
      </c>
      <c r="GA19" t="s">
        <v>681</v>
      </c>
      <c r="GB19" t="s">
        <v>682</v>
      </c>
      <c r="GC19" s="55" t="str">
        <f t="shared" si="0"/>
        <v>1500</v>
      </c>
      <c r="GD19" s="55">
        <f t="shared" si="1"/>
        <v>0.625</v>
      </c>
      <c r="GE19" s="55" t="str">
        <f t="shared" si="2"/>
        <v>1607</v>
      </c>
      <c r="GF19" s="55">
        <f t="shared" si="3"/>
        <v>0.67152777777777772</v>
      </c>
      <c r="GG19" s="58">
        <f t="shared" si="4"/>
        <v>4.6527777777777724E-2</v>
      </c>
      <c r="GH19" s="78"/>
    </row>
    <row r="20" spans="2:190" x14ac:dyDescent="0.3">
      <c r="B20" s="4">
        <v>45986.453460648103</v>
      </c>
      <c r="C20" s="4">
        <v>45986.729016203702</v>
      </c>
      <c r="D20" t="s">
        <v>683</v>
      </c>
      <c r="E20" t="s">
        <v>160</v>
      </c>
      <c r="F20" t="s">
        <v>119</v>
      </c>
      <c r="G20" t="s">
        <v>120</v>
      </c>
      <c r="H20" t="s">
        <v>684</v>
      </c>
      <c r="I20" s="8"/>
      <c r="J20" s="8"/>
      <c r="K20" s="8"/>
      <c r="L20" t="s">
        <v>122</v>
      </c>
      <c r="M20" s="5" t="s">
        <v>685</v>
      </c>
      <c r="N20" s="7" t="s">
        <v>1045</v>
      </c>
      <c r="O20" s="5">
        <v>5</v>
      </c>
      <c r="P20" s="5">
        <v>5</v>
      </c>
      <c r="Q20" s="5"/>
      <c r="R20" s="2">
        <v>23</v>
      </c>
      <c r="S20" t="s">
        <v>125</v>
      </c>
      <c r="T20" s="8" t="s">
        <v>1049</v>
      </c>
      <c r="U20" t="s">
        <v>686</v>
      </c>
      <c r="V20" t="s">
        <v>166</v>
      </c>
      <c r="W20" t="s">
        <v>687</v>
      </c>
      <c r="X20" t="s">
        <v>688</v>
      </c>
      <c r="Y20" t="s">
        <v>130</v>
      </c>
      <c r="Z20" s="8"/>
      <c r="AA20">
        <v>2</v>
      </c>
      <c r="AB20">
        <v>4</v>
      </c>
      <c r="AC20">
        <v>6</v>
      </c>
      <c r="AD20">
        <v>5</v>
      </c>
      <c r="AE20">
        <v>5</v>
      </c>
      <c r="AF20">
        <v>6</v>
      </c>
      <c r="AG20">
        <v>4</v>
      </c>
      <c r="AH20">
        <v>2</v>
      </c>
      <c r="AI20">
        <v>6</v>
      </c>
      <c r="AJ20">
        <v>5</v>
      </c>
      <c r="AK20" s="8"/>
      <c r="AL20">
        <v>3</v>
      </c>
      <c r="AM20" t="s">
        <v>170</v>
      </c>
      <c r="AN20" t="s">
        <v>132</v>
      </c>
      <c r="AO20" s="8"/>
      <c r="AP20" t="s">
        <v>133</v>
      </c>
      <c r="AQ20" t="s">
        <v>689</v>
      </c>
      <c r="AR20">
        <v>2</v>
      </c>
      <c r="AS20">
        <v>1</v>
      </c>
      <c r="AT20" s="9"/>
      <c r="AU20">
        <v>4</v>
      </c>
      <c r="AV20">
        <v>2</v>
      </c>
      <c r="AW20">
        <v>1</v>
      </c>
      <c r="AX20">
        <v>1</v>
      </c>
      <c r="AY20">
        <v>1</v>
      </c>
      <c r="AZ20">
        <v>5</v>
      </c>
      <c r="BA20">
        <v>1</v>
      </c>
      <c r="BB20" s="8"/>
      <c r="BC20">
        <v>1</v>
      </c>
      <c r="BD20">
        <v>5</v>
      </c>
      <c r="BE20" t="s">
        <v>135</v>
      </c>
      <c r="BF20" s="8"/>
      <c r="BG20">
        <v>6</v>
      </c>
      <c r="BH20">
        <v>5</v>
      </c>
      <c r="BI20">
        <v>2</v>
      </c>
      <c r="BJ20">
        <v>4</v>
      </c>
      <c r="BK20" s="9"/>
      <c r="BL20">
        <v>6</v>
      </c>
      <c r="BM20">
        <v>4</v>
      </c>
      <c r="BN20">
        <v>2</v>
      </c>
      <c r="BO20">
        <v>2</v>
      </c>
      <c r="BP20">
        <v>5</v>
      </c>
      <c r="BQ20">
        <v>5</v>
      </c>
      <c r="BR20">
        <v>2</v>
      </c>
      <c r="BS20">
        <v>6</v>
      </c>
      <c r="BT20">
        <v>2</v>
      </c>
      <c r="BU20">
        <v>2</v>
      </c>
      <c r="BV20">
        <v>5</v>
      </c>
      <c r="BW20">
        <v>5</v>
      </c>
      <c r="BX20">
        <v>2</v>
      </c>
      <c r="BY20">
        <v>3</v>
      </c>
      <c r="BZ20">
        <v>2</v>
      </c>
      <c r="CA20">
        <v>1</v>
      </c>
      <c r="CB20">
        <v>3</v>
      </c>
      <c r="CC20">
        <v>1</v>
      </c>
      <c r="CD20" s="8"/>
      <c r="CE20">
        <v>4</v>
      </c>
      <c r="CF20" s="9"/>
      <c r="CG20">
        <v>1</v>
      </c>
      <c r="CH20">
        <v>2</v>
      </c>
      <c r="CI20">
        <v>1</v>
      </c>
      <c r="CJ20">
        <v>1</v>
      </c>
      <c r="CK20">
        <v>1</v>
      </c>
      <c r="CL20">
        <v>1</v>
      </c>
      <c r="CM20">
        <v>5</v>
      </c>
      <c r="CN20">
        <v>3</v>
      </c>
      <c r="CO20">
        <v>5</v>
      </c>
      <c r="CP20">
        <v>4</v>
      </c>
      <c r="CQ20">
        <v>5</v>
      </c>
      <c r="CR20">
        <v>3</v>
      </c>
      <c r="CS20">
        <v>3</v>
      </c>
      <c r="CT20">
        <v>4</v>
      </c>
      <c r="CU20">
        <v>6</v>
      </c>
      <c r="CV20">
        <v>5</v>
      </c>
      <c r="CW20">
        <v>2</v>
      </c>
      <c r="CX20">
        <v>6</v>
      </c>
      <c r="CY20">
        <v>4</v>
      </c>
      <c r="CZ20">
        <v>3</v>
      </c>
      <c r="DA20">
        <v>4</v>
      </c>
      <c r="DB20">
        <v>2</v>
      </c>
      <c r="DC20">
        <v>1</v>
      </c>
      <c r="DD20">
        <v>2</v>
      </c>
      <c r="DE20">
        <v>2</v>
      </c>
      <c r="DF20">
        <v>2</v>
      </c>
      <c r="DG20">
        <v>2</v>
      </c>
      <c r="DH20">
        <v>2</v>
      </c>
      <c r="DI20">
        <v>2</v>
      </c>
      <c r="DJ20">
        <v>2</v>
      </c>
      <c r="DK20" s="8"/>
      <c r="DL20" t="s">
        <v>173</v>
      </c>
      <c r="DM20" s="7" t="s">
        <v>1206</v>
      </c>
      <c r="DN20" t="s">
        <v>690</v>
      </c>
      <c r="DO20">
        <v>7</v>
      </c>
      <c r="DP20" s="48" t="s">
        <v>1218</v>
      </c>
      <c r="DQ20" t="s">
        <v>691</v>
      </c>
      <c r="DR20" t="s">
        <v>176</v>
      </c>
      <c r="DS20" t="s">
        <v>692</v>
      </c>
      <c r="DT20" s="8"/>
      <c r="DU20" t="s">
        <v>693</v>
      </c>
      <c r="DV20" t="s">
        <v>156</v>
      </c>
      <c r="DW20" s="8"/>
      <c r="DX20">
        <v>5</v>
      </c>
      <c r="DY20">
        <v>2</v>
      </c>
      <c r="DZ20">
        <v>3</v>
      </c>
      <c r="EA20" s="9">
        <v>2.5</v>
      </c>
      <c r="EB20" t="s">
        <v>694</v>
      </c>
      <c r="EC20" s="8"/>
      <c r="ED20">
        <v>5</v>
      </c>
      <c r="EE20">
        <v>5</v>
      </c>
      <c r="EF20">
        <v>5</v>
      </c>
      <c r="EG20" s="8"/>
      <c r="EH20" t="s">
        <v>274</v>
      </c>
      <c r="EI20" s="7" t="s">
        <v>1354</v>
      </c>
      <c r="EJ20" t="s">
        <v>695</v>
      </c>
      <c r="EK20" s="7" t="s">
        <v>1359</v>
      </c>
      <c r="EL20" t="s">
        <v>696</v>
      </c>
      <c r="EM20" s="8"/>
      <c r="EN20" s="56" t="s">
        <v>1389</v>
      </c>
      <c r="EO20" t="s">
        <v>150</v>
      </c>
      <c r="EP20" s="38" t="s">
        <v>1389</v>
      </c>
      <c r="EQ20" t="s">
        <v>697</v>
      </c>
      <c r="ER20" s="39" t="s">
        <v>1437</v>
      </c>
      <c r="ES20" t="s">
        <v>698</v>
      </c>
      <c r="ET20" s="39" t="s">
        <v>1389</v>
      </c>
      <c r="EU20" s="39" t="s">
        <v>1442</v>
      </c>
      <c r="EV20" s="39"/>
      <c r="EW20" t="s">
        <v>699</v>
      </c>
      <c r="EX20" s="56" t="s">
        <v>1389</v>
      </c>
      <c r="EY20" s="56" t="s">
        <v>1389</v>
      </c>
      <c r="EZ20" t="s">
        <v>697</v>
      </c>
      <c r="FA20" s="38" t="s">
        <v>1389</v>
      </c>
      <c r="FB20" t="s">
        <v>697</v>
      </c>
      <c r="FC20" s="38" t="s">
        <v>1389</v>
      </c>
      <c r="FD20" t="s">
        <v>700</v>
      </c>
      <c r="FE20" s="38" t="s">
        <v>1465</v>
      </c>
      <c r="FF20" s="38" t="s">
        <v>1389</v>
      </c>
      <c r="FG20" t="s">
        <v>701</v>
      </c>
      <c r="FH20" s="38" t="s">
        <v>1402</v>
      </c>
      <c r="FI20" t="s">
        <v>702</v>
      </c>
      <c r="FJ20" s="38" t="s">
        <v>1389</v>
      </c>
      <c r="FK20" s="38" t="s">
        <v>1389</v>
      </c>
      <c r="FL20" t="s">
        <v>703</v>
      </c>
      <c r="FM20" s="8"/>
      <c r="FN20" s="38" t="s">
        <v>1493</v>
      </c>
      <c r="FO20" t="s">
        <v>704</v>
      </c>
      <c r="FP20" s="38" t="s">
        <v>1511</v>
      </c>
      <c r="FQ20" t="s">
        <v>705</v>
      </c>
      <c r="FS20" t="s">
        <v>256</v>
      </c>
      <c r="FT20" s="10" t="s">
        <v>1544</v>
      </c>
      <c r="FU20" s="9" t="s">
        <v>1553</v>
      </c>
      <c r="FV20" t="s">
        <v>706</v>
      </c>
      <c r="FX20" t="s">
        <v>707</v>
      </c>
      <c r="FY20" t="s">
        <v>193</v>
      </c>
      <c r="FZ20" s="2" t="s">
        <v>708</v>
      </c>
      <c r="GA20" t="s">
        <v>709</v>
      </c>
      <c r="GB20" t="s">
        <v>710</v>
      </c>
      <c r="GC20" s="55" t="str">
        <f t="shared" si="0"/>
        <v>1500</v>
      </c>
      <c r="GD20" s="55">
        <f t="shared" si="1"/>
        <v>0.625</v>
      </c>
      <c r="GE20" s="55" t="str">
        <f t="shared" si="2"/>
        <v>1625</v>
      </c>
      <c r="GF20" s="55">
        <f t="shared" si="3"/>
        <v>0.68402777777777779</v>
      </c>
      <c r="GG20" s="58">
        <f t="shared" si="4"/>
        <v>5.902777777777779E-2</v>
      </c>
      <c r="GH20" s="78"/>
    </row>
    <row r="21" spans="2:190" x14ac:dyDescent="0.3">
      <c r="B21" s="4">
        <v>45986.694340277798</v>
      </c>
      <c r="C21" s="4">
        <v>45986.745219907403</v>
      </c>
      <c r="D21" t="s">
        <v>711</v>
      </c>
      <c r="E21" t="s">
        <v>160</v>
      </c>
      <c r="F21" t="s">
        <v>119</v>
      </c>
      <c r="G21" t="s">
        <v>120</v>
      </c>
      <c r="H21" t="s">
        <v>712</v>
      </c>
      <c r="I21" s="8"/>
      <c r="J21" s="8"/>
      <c r="K21" s="8"/>
      <c r="L21" t="s">
        <v>122</v>
      </c>
      <c r="M21" s="5" t="s">
        <v>713</v>
      </c>
      <c r="N21" s="7" t="s">
        <v>1045</v>
      </c>
      <c r="O21" s="5">
        <v>4</v>
      </c>
      <c r="P21" s="5"/>
      <c r="Q21" s="5"/>
      <c r="R21" s="2">
        <v>23</v>
      </c>
      <c r="S21" t="s">
        <v>125</v>
      </c>
      <c r="T21" s="8" t="s">
        <v>1049</v>
      </c>
      <c r="U21" t="s">
        <v>126</v>
      </c>
      <c r="V21" t="s">
        <v>166</v>
      </c>
      <c r="W21" t="s">
        <v>714</v>
      </c>
      <c r="X21" t="s">
        <v>715</v>
      </c>
      <c r="Y21" t="s">
        <v>130</v>
      </c>
      <c r="Z21" s="8"/>
      <c r="AA21">
        <v>4</v>
      </c>
      <c r="AB21">
        <v>4</v>
      </c>
      <c r="AC21">
        <v>4</v>
      </c>
      <c r="AD21">
        <v>3</v>
      </c>
      <c r="AE21">
        <v>4</v>
      </c>
      <c r="AF21">
        <v>4</v>
      </c>
      <c r="AG21">
        <v>4</v>
      </c>
      <c r="AH21">
        <v>4</v>
      </c>
      <c r="AI21">
        <v>4</v>
      </c>
      <c r="AJ21">
        <v>4</v>
      </c>
      <c r="AK21" s="8"/>
      <c r="AL21" s="32">
        <v>5</v>
      </c>
      <c r="AM21" t="s">
        <v>170</v>
      </c>
      <c r="AN21" t="s">
        <v>132</v>
      </c>
      <c r="AO21" s="8"/>
      <c r="AP21" t="s">
        <v>133</v>
      </c>
      <c r="AQ21" t="s">
        <v>716</v>
      </c>
      <c r="AR21">
        <v>3</v>
      </c>
      <c r="AS21">
        <v>2</v>
      </c>
      <c r="AT21" s="9"/>
      <c r="AU21">
        <v>2</v>
      </c>
      <c r="AV21">
        <v>3</v>
      </c>
      <c r="AW21">
        <v>2</v>
      </c>
      <c r="AX21">
        <v>4</v>
      </c>
      <c r="AY21">
        <v>2</v>
      </c>
      <c r="AZ21">
        <v>3</v>
      </c>
      <c r="BA21">
        <v>3</v>
      </c>
      <c r="BB21" s="8"/>
      <c r="BC21">
        <v>2</v>
      </c>
      <c r="BD21">
        <v>2</v>
      </c>
      <c r="BE21" t="s">
        <v>1159</v>
      </c>
      <c r="BF21" s="8"/>
      <c r="BG21">
        <v>5</v>
      </c>
      <c r="BH21">
        <v>3</v>
      </c>
      <c r="BI21">
        <v>5</v>
      </c>
      <c r="BJ21">
        <v>3</v>
      </c>
      <c r="BK21" s="9"/>
      <c r="BL21">
        <v>4</v>
      </c>
      <c r="BM21">
        <v>3</v>
      </c>
      <c r="BN21">
        <v>4</v>
      </c>
      <c r="BO21">
        <v>3</v>
      </c>
      <c r="BP21">
        <v>3</v>
      </c>
      <c r="BQ21">
        <v>5</v>
      </c>
      <c r="BR21">
        <v>2</v>
      </c>
      <c r="BS21">
        <v>6</v>
      </c>
      <c r="BT21">
        <v>5</v>
      </c>
      <c r="BU21">
        <v>3</v>
      </c>
      <c r="BV21">
        <v>5</v>
      </c>
      <c r="BW21">
        <v>4</v>
      </c>
      <c r="BX21">
        <v>4</v>
      </c>
      <c r="BY21">
        <v>2</v>
      </c>
      <c r="BZ21">
        <v>3</v>
      </c>
      <c r="CA21">
        <v>2</v>
      </c>
      <c r="CB21">
        <v>4</v>
      </c>
      <c r="CC21">
        <v>4</v>
      </c>
      <c r="CD21" s="8"/>
      <c r="CE21" s="32">
        <v>5</v>
      </c>
      <c r="CF21" s="9"/>
      <c r="CG21">
        <v>2</v>
      </c>
      <c r="CH21">
        <v>2</v>
      </c>
      <c r="CI21">
        <v>2</v>
      </c>
      <c r="CJ21">
        <v>3</v>
      </c>
      <c r="CK21">
        <v>2</v>
      </c>
      <c r="CL21">
        <v>3</v>
      </c>
      <c r="CM21">
        <v>2</v>
      </c>
      <c r="CN21">
        <v>3</v>
      </c>
      <c r="CO21">
        <v>5</v>
      </c>
      <c r="CP21">
        <v>3</v>
      </c>
      <c r="CQ21">
        <v>3</v>
      </c>
      <c r="CR21">
        <v>3</v>
      </c>
      <c r="CS21">
        <v>3</v>
      </c>
      <c r="CT21">
        <v>3</v>
      </c>
      <c r="CU21">
        <v>5</v>
      </c>
      <c r="CV21">
        <v>2</v>
      </c>
      <c r="CW21">
        <v>4</v>
      </c>
      <c r="CX21">
        <v>3</v>
      </c>
      <c r="CY21">
        <v>4</v>
      </c>
      <c r="CZ21">
        <v>5</v>
      </c>
      <c r="DA21">
        <v>4</v>
      </c>
      <c r="DB21">
        <v>4</v>
      </c>
      <c r="DC21">
        <v>3</v>
      </c>
      <c r="DD21">
        <v>2</v>
      </c>
      <c r="DE21">
        <v>2</v>
      </c>
      <c r="DF21">
        <v>3</v>
      </c>
      <c r="DG21">
        <v>3</v>
      </c>
      <c r="DH21">
        <v>2</v>
      </c>
      <c r="DI21">
        <v>2</v>
      </c>
      <c r="DJ21">
        <v>4</v>
      </c>
      <c r="DK21" s="8"/>
      <c r="DL21" t="s">
        <v>136</v>
      </c>
      <c r="DM21" s="7"/>
      <c r="DN21" t="s">
        <v>717</v>
      </c>
      <c r="DO21">
        <v>4</v>
      </c>
      <c r="DP21" s="8"/>
      <c r="DQ21" t="s">
        <v>718</v>
      </c>
      <c r="DR21" t="s">
        <v>176</v>
      </c>
      <c r="DS21" t="s">
        <v>719</v>
      </c>
      <c r="DT21" s="8"/>
      <c r="DU21" t="s">
        <v>720</v>
      </c>
      <c r="DV21" t="s">
        <v>721</v>
      </c>
      <c r="DW21" s="8"/>
      <c r="DX21">
        <v>3</v>
      </c>
      <c r="DY21">
        <v>4</v>
      </c>
      <c r="DZ21">
        <v>4</v>
      </c>
      <c r="EA21" s="9"/>
      <c r="EB21" t="s">
        <v>722</v>
      </c>
      <c r="EC21" s="8"/>
      <c r="ED21">
        <v>4</v>
      </c>
      <c r="EE21">
        <v>4</v>
      </c>
      <c r="EF21">
        <v>4</v>
      </c>
      <c r="EG21" s="8"/>
      <c r="EH21" t="s">
        <v>274</v>
      </c>
      <c r="EI21" s="7" t="s">
        <v>1354</v>
      </c>
      <c r="EJ21" t="s">
        <v>723</v>
      </c>
      <c r="EK21" s="7" t="s">
        <v>1360</v>
      </c>
      <c r="EL21" t="s">
        <v>724</v>
      </c>
      <c r="EM21" s="8"/>
      <c r="EN21" s="56" t="s">
        <v>1389</v>
      </c>
      <c r="EO21" t="s">
        <v>725</v>
      </c>
      <c r="EP21" s="38" t="s">
        <v>1389</v>
      </c>
      <c r="EQ21" t="s">
        <v>726</v>
      </c>
      <c r="ER21" s="39" t="s">
        <v>1438</v>
      </c>
      <c r="ES21" t="s">
        <v>727</v>
      </c>
      <c r="ET21" s="39" t="s">
        <v>1389</v>
      </c>
      <c r="EU21" s="39" t="s">
        <v>1389</v>
      </c>
      <c r="EV21" s="39"/>
      <c r="EW21" t="s">
        <v>150</v>
      </c>
      <c r="EX21" s="56" t="s">
        <v>1389</v>
      </c>
      <c r="EY21" s="56" t="s">
        <v>1389</v>
      </c>
      <c r="EZ21" t="s">
        <v>728</v>
      </c>
      <c r="FA21" s="38" t="s">
        <v>1389</v>
      </c>
      <c r="FB21" t="s">
        <v>150</v>
      </c>
      <c r="FC21" s="38" t="s">
        <v>1460</v>
      </c>
      <c r="FD21" t="s">
        <v>729</v>
      </c>
      <c r="FE21" s="38" t="s">
        <v>1389</v>
      </c>
      <c r="FF21" s="38" t="s">
        <v>1389</v>
      </c>
      <c r="FG21" t="s">
        <v>150</v>
      </c>
      <c r="FH21" s="38" t="s">
        <v>1399</v>
      </c>
      <c r="FI21" t="s">
        <v>730</v>
      </c>
      <c r="FJ21" s="38" t="s">
        <v>1389</v>
      </c>
      <c r="FK21" s="38" t="s">
        <v>1389</v>
      </c>
      <c r="FL21" t="s">
        <v>150</v>
      </c>
      <c r="FM21" s="8"/>
      <c r="FN21" s="38" t="s">
        <v>1481</v>
      </c>
      <c r="FO21" t="s">
        <v>731</v>
      </c>
      <c r="FP21" s="38" t="s">
        <v>1515</v>
      </c>
      <c r="FQ21" t="s">
        <v>732</v>
      </c>
      <c r="FS21" t="s">
        <v>154</v>
      </c>
      <c r="FT21" s="10" t="s">
        <v>1545</v>
      </c>
      <c r="FV21" t="s">
        <v>733</v>
      </c>
      <c r="FX21" t="s">
        <v>734</v>
      </c>
      <c r="FY21" t="s">
        <v>193</v>
      </c>
      <c r="FZ21" s="2" t="s">
        <v>400</v>
      </c>
      <c r="GA21" t="s">
        <v>735</v>
      </c>
      <c r="GB21" t="s">
        <v>736</v>
      </c>
      <c r="GC21" s="55" t="str">
        <f t="shared" si="0"/>
        <v>1530</v>
      </c>
      <c r="GD21" s="55">
        <f t="shared" si="1"/>
        <v>0.64583333333333337</v>
      </c>
      <c r="GE21" s="55" t="str">
        <f t="shared" si="2"/>
        <v>1639</v>
      </c>
      <c r="GF21" s="55">
        <f t="shared" si="3"/>
        <v>0.69374999999999998</v>
      </c>
      <c r="GG21" s="58">
        <f t="shared" si="4"/>
        <v>4.7916666666666607E-2</v>
      </c>
      <c r="GH21" s="78"/>
    </row>
    <row r="22" spans="2:190" x14ac:dyDescent="0.3">
      <c r="B22" s="4">
        <v>45987.567581018498</v>
      </c>
      <c r="C22" s="4">
        <v>45987.624710648102</v>
      </c>
      <c r="D22" t="s">
        <v>737</v>
      </c>
      <c r="E22" t="s">
        <v>160</v>
      </c>
      <c r="F22" t="s">
        <v>119</v>
      </c>
      <c r="G22" t="s">
        <v>120</v>
      </c>
      <c r="H22" t="s">
        <v>738</v>
      </c>
      <c r="I22" s="8"/>
      <c r="J22" s="8"/>
      <c r="K22" s="8"/>
      <c r="L22" t="s">
        <v>739</v>
      </c>
      <c r="M22" s="5" t="s">
        <v>740</v>
      </c>
      <c r="N22" s="7"/>
      <c r="O22" s="5">
        <v>5</v>
      </c>
      <c r="P22" s="5">
        <v>6</v>
      </c>
      <c r="Q22" s="5">
        <v>4</v>
      </c>
      <c r="R22" s="2">
        <v>25</v>
      </c>
      <c r="S22" t="s">
        <v>125</v>
      </c>
      <c r="T22" s="8" t="s">
        <v>1048</v>
      </c>
      <c r="U22" t="s">
        <v>741</v>
      </c>
      <c r="V22" t="s">
        <v>483</v>
      </c>
      <c r="W22" t="s">
        <v>742</v>
      </c>
      <c r="X22" t="s">
        <v>743</v>
      </c>
      <c r="Y22" t="s">
        <v>130</v>
      </c>
      <c r="Z22" s="8"/>
      <c r="AA22">
        <v>6</v>
      </c>
      <c r="AB22">
        <v>3</v>
      </c>
      <c r="AC22">
        <v>3</v>
      </c>
      <c r="AD22">
        <v>2</v>
      </c>
      <c r="AE22">
        <v>6</v>
      </c>
      <c r="AF22">
        <v>2</v>
      </c>
      <c r="AG22">
        <v>4</v>
      </c>
      <c r="AH22">
        <v>3</v>
      </c>
      <c r="AI22">
        <v>5</v>
      </c>
      <c r="AJ22">
        <v>3</v>
      </c>
      <c r="AK22" s="8"/>
      <c r="AL22">
        <v>2</v>
      </c>
      <c r="AM22" t="s">
        <v>170</v>
      </c>
      <c r="AN22" t="s">
        <v>132</v>
      </c>
      <c r="AO22" s="8"/>
      <c r="AP22" t="s">
        <v>133</v>
      </c>
      <c r="AQ22" t="s">
        <v>744</v>
      </c>
      <c r="AR22">
        <v>6</v>
      </c>
      <c r="AS22">
        <v>5</v>
      </c>
      <c r="AT22" s="9"/>
      <c r="AU22">
        <v>2</v>
      </c>
      <c r="AV22">
        <v>2</v>
      </c>
      <c r="AW22">
        <v>2</v>
      </c>
      <c r="AX22">
        <v>3</v>
      </c>
      <c r="AY22">
        <v>3</v>
      </c>
      <c r="AZ22">
        <v>3</v>
      </c>
      <c r="BA22">
        <v>2</v>
      </c>
      <c r="BB22" s="8"/>
      <c r="BC22">
        <v>3</v>
      </c>
      <c r="BD22">
        <v>2</v>
      </c>
      <c r="BE22" t="s">
        <v>1159</v>
      </c>
      <c r="BF22" s="8"/>
      <c r="BG22">
        <v>3</v>
      </c>
      <c r="BH22">
        <v>2</v>
      </c>
      <c r="BI22">
        <v>1</v>
      </c>
      <c r="BJ22">
        <v>4</v>
      </c>
      <c r="BK22" s="9"/>
      <c r="BL22">
        <v>5</v>
      </c>
      <c r="BM22">
        <v>4</v>
      </c>
      <c r="BN22">
        <v>4</v>
      </c>
      <c r="BO22">
        <v>5</v>
      </c>
      <c r="BP22">
        <v>4</v>
      </c>
      <c r="BQ22">
        <v>3</v>
      </c>
      <c r="BR22">
        <v>4</v>
      </c>
      <c r="BS22">
        <v>5</v>
      </c>
      <c r="BT22">
        <v>3</v>
      </c>
      <c r="BU22">
        <v>2</v>
      </c>
      <c r="BV22">
        <v>3</v>
      </c>
      <c r="BW22">
        <v>4</v>
      </c>
      <c r="BX22">
        <v>3</v>
      </c>
      <c r="BY22">
        <v>2</v>
      </c>
      <c r="BZ22">
        <v>4</v>
      </c>
      <c r="CA22">
        <v>1</v>
      </c>
      <c r="CB22">
        <v>7</v>
      </c>
      <c r="CC22">
        <v>7</v>
      </c>
      <c r="CD22" s="8"/>
      <c r="CE22">
        <v>2</v>
      </c>
      <c r="CF22" s="9"/>
      <c r="CG22">
        <v>3</v>
      </c>
      <c r="CH22">
        <v>4</v>
      </c>
      <c r="CI22">
        <v>4</v>
      </c>
      <c r="CJ22">
        <v>3</v>
      </c>
      <c r="CK22">
        <v>2</v>
      </c>
      <c r="CL22">
        <v>1</v>
      </c>
      <c r="CM22">
        <v>5</v>
      </c>
      <c r="CN22">
        <v>4</v>
      </c>
      <c r="CO22">
        <v>4</v>
      </c>
      <c r="CP22">
        <v>3</v>
      </c>
      <c r="CQ22">
        <v>2</v>
      </c>
      <c r="CR22">
        <v>2</v>
      </c>
      <c r="CS22">
        <v>4</v>
      </c>
      <c r="CT22">
        <v>4</v>
      </c>
      <c r="CU22">
        <v>5</v>
      </c>
      <c r="CV22">
        <v>5</v>
      </c>
      <c r="CW22">
        <v>6</v>
      </c>
      <c r="CX22">
        <v>6</v>
      </c>
      <c r="CY22">
        <v>2</v>
      </c>
      <c r="CZ22">
        <v>4</v>
      </c>
      <c r="DA22">
        <v>5</v>
      </c>
      <c r="DB22">
        <v>1</v>
      </c>
      <c r="DC22">
        <v>2</v>
      </c>
      <c r="DD22">
        <v>1</v>
      </c>
      <c r="DE22">
        <v>4</v>
      </c>
      <c r="DF22">
        <v>6</v>
      </c>
      <c r="DG22">
        <v>7</v>
      </c>
      <c r="DH22">
        <v>2</v>
      </c>
      <c r="DI22">
        <v>5</v>
      </c>
      <c r="DJ22">
        <v>3</v>
      </c>
      <c r="DK22" s="8"/>
      <c r="DL22" t="s">
        <v>136</v>
      </c>
      <c r="DM22" s="7"/>
      <c r="DN22" t="s">
        <v>745</v>
      </c>
      <c r="DO22">
        <v>3</v>
      </c>
      <c r="DP22" s="8"/>
      <c r="DQ22" t="s">
        <v>746</v>
      </c>
      <c r="DR22" t="s">
        <v>331</v>
      </c>
      <c r="DS22" t="s">
        <v>747</v>
      </c>
      <c r="DT22" s="8"/>
      <c r="DU22" t="s">
        <v>748</v>
      </c>
      <c r="DV22" t="s">
        <v>749</v>
      </c>
      <c r="DW22" s="8"/>
      <c r="DX22">
        <v>7</v>
      </c>
      <c r="DY22">
        <v>4</v>
      </c>
      <c r="DZ22">
        <v>4</v>
      </c>
      <c r="EA22" s="9">
        <v>10</v>
      </c>
      <c r="EB22" t="s">
        <v>750</v>
      </c>
      <c r="EC22" s="8"/>
      <c r="ED22">
        <v>3</v>
      </c>
      <c r="EE22">
        <v>6</v>
      </c>
      <c r="EF22">
        <v>4</v>
      </c>
      <c r="EG22" s="8"/>
      <c r="EH22" t="s">
        <v>274</v>
      </c>
      <c r="EI22" s="7" t="s">
        <v>1353</v>
      </c>
      <c r="EJ22" t="s">
        <v>751</v>
      </c>
      <c r="EK22" s="7" t="s">
        <v>1359</v>
      </c>
      <c r="EL22" t="s">
        <v>752</v>
      </c>
      <c r="EM22" s="8"/>
      <c r="EN22" s="56" t="s">
        <v>1408</v>
      </c>
      <c r="EO22" s="32" t="s">
        <v>753</v>
      </c>
      <c r="EP22" s="38" t="s">
        <v>1389</v>
      </c>
      <c r="EQ22" s="32" t="s">
        <v>754</v>
      </c>
      <c r="ER22" s="39" t="s">
        <v>1389</v>
      </c>
      <c r="ES22" t="s">
        <v>405</v>
      </c>
      <c r="ET22" s="39" t="s">
        <v>1389</v>
      </c>
      <c r="EU22" s="39" t="s">
        <v>1439</v>
      </c>
      <c r="EV22" s="39"/>
      <c r="EW22" t="s">
        <v>755</v>
      </c>
      <c r="EX22" s="56" t="s">
        <v>1389</v>
      </c>
      <c r="EY22" s="56" t="s">
        <v>1454</v>
      </c>
      <c r="EZ22" t="s">
        <v>756</v>
      </c>
      <c r="FA22" s="38" t="s">
        <v>1389</v>
      </c>
      <c r="FB22" t="s">
        <v>757</v>
      </c>
      <c r="FC22" s="38" t="s">
        <v>1459</v>
      </c>
      <c r="FD22" t="s">
        <v>758</v>
      </c>
      <c r="FE22" s="38" t="s">
        <v>1463</v>
      </c>
      <c r="FF22" s="38" t="s">
        <v>1389</v>
      </c>
      <c r="FG22" t="s">
        <v>759</v>
      </c>
      <c r="FH22" s="38" t="s">
        <v>1402</v>
      </c>
      <c r="FI22" t="s">
        <v>760</v>
      </c>
      <c r="FJ22" s="38" t="s">
        <v>1389</v>
      </c>
      <c r="FK22" s="38" t="s">
        <v>1389</v>
      </c>
      <c r="FL22" t="s">
        <v>761</v>
      </c>
      <c r="FM22" s="8"/>
      <c r="FN22" s="38" t="s">
        <v>1494</v>
      </c>
      <c r="FO22" t="s">
        <v>762</v>
      </c>
      <c r="FP22" s="38" t="s">
        <v>1512</v>
      </c>
      <c r="FQ22" t="s">
        <v>763</v>
      </c>
      <c r="FS22" t="s">
        <v>154</v>
      </c>
      <c r="FT22" s="10" t="s">
        <v>1545</v>
      </c>
      <c r="FU22" s="9" t="s">
        <v>1558</v>
      </c>
      <c r="FV22" t="s">
        <v>764</v>
      </c>
      <c r="FX22" t="s">
        <v>765</v>
      </c>
      <c r="FY22" t="s">
        <v>193</v>
      </c>
      <c r="FZ22" s="2" t="s">
        <v>194</v>
      </c>
      <c r="GA22" t="s">
        <v>766</v>
      </c>
      <c r="GB22" t="s">
        <v>767</v>
      </c>
      <c r="GC22" s="55" t="str">
        <f t="shared" si="0"/>
        <v>1130</v>
      </c>
      <c r="GD22" s="55">
        <f t="shared" si="1"/>
        <v>0.47916666666666669</v>
      </c>
      <c r="GE22" s="55" t="str">
        <f t="shared" si="2"/>
        <v>1300</v>
      </c>
      <c r="GF22" s="55">
        <f t="shared" si="3"/>
        <v>0.54166666666666663</v>
      </c>
      <c r="GG22" s="58">
        <f t="shared" si="4"/>
        <v>6.2499999999999944E-2</v>
      </c>
      <c r="GH22" s="78"/>
    </row>
    <row r="23" spans="2:190" x14ac:dyDescent="0.3">
      <c r="B23" s="4">
        <v>45987.516273148103</v>
      </c>
      <c r="C23" s="4">
        <v>45987.644490740699</v>
      </c>
      <c r="D23" t="s">
        <v>768</v>
      </c>
      <c r="E23" t="s">
        <v>160</v>
      </c>
      <c r="F23" t="s">
        <v>119</v>
      </c>
      <c r="G23" t="s">
        <v>120</v>
      </c>
      <c r="H23" t="s">
        <v>769</v>
      </c>
      <c r="I23" s="8"/>
      <c r="J23" s="8"/>
      <c r="K23" s="8"/>
      <c r="L23" t="s">
        <v>770</v>
      </c>
      <c r="M23" s="5" t="s">
        <v>771</v>
      </c>
      <c r="N23" s="7" t="s">
        <v>1045</v>
      </c>
      <c r="O23" s="5">
        <v>7</v>
      </c>
      <c r="P23" s="5">
        <v>5</v>
      </c>
      <c r="Q23" s="5">
        <v>1</v>
      </c>
      <c r="R23" s="2">
        <v>19</v>
      </c>
      <c r="S23" t="s">
        <v>164</v>
      </c>
      <c r="T23" s="8" t="s">
        <v>1049</v>
      </c>
      <c r="U23" t="s">
        <v>126</v>
      </c>
      <c r="V23" t="s">
        <v>483</v>
      </c>
      <c r="W23" t="s">
        <v>772</v>
      </c>
      <c r="X23" t="s">
        <v>773</v>
      </c>
      <c r="Y23" t="s">
        <v>130</v>
      </c>
      <c r="Z23" s="8"/>
      <c r="AA23">
        <v>3</v>
      </c>
      <c r="AB23">
        <v>5</v>
      </c>
      <c r="AC23">
        <v>6</v>
      </c>
      <c r="AD23">
        <v>3</v>
      </c>
      <c r="AE23">
        <v>5</v>
      </c>
      <c r="AF23">
        <v>6</v>
      </c>
      <c r="AG23">
        <v>4</v>
      </c>
      <c r="AH23">
        <v>6</v>
      </c>
      <c r="AI23">
        <v>5</v>
      </c>
      <c r="AJ23">
        <v>3</v>
      </c>
      <c r="AK23" s="8"/>
      <c r="AL23">
        <v>3</v>
      </c>
      <c r="AM23" t="s">
        <v>170</v>
      </c>
      <c r="AN23" t="s">
        <v>132</v>
      </c>
      <c r="AO23" s="8"/>
      <c r="AP23" t="s">
        <v>133</v>
      </c>
      <c r="AQ23" t="s">
        <v>774</v>
      </c>
      <c r="AR23">
        <v>6</v>
      </c>
      <c r="AS23">
        <v>5</v>
      </c>
      <c r="AT23" s="9"/>
      <c r="AU23">
        <v>2</v>
      </c>
      <c r="AV23">
        <v>2</v>
      </c>
      <c r="AW23">
        <v>4</v>
      </c>
      <c r="AX23">
        <v>5</v>
      </c>
      <c r="AY23">
        <v>6</v>
      </c>
      <c r="AZ23">
        <v>2</v>
      </c>
      <c r="BA23">
        <v>5</v>
      </c>
      <c r="BB23" s="8"/>
      <c r="BC23">
        <v>6</v>
      </c>
      <c r="BD23">
        <v>5</v>
      </c>
      <c r="BE23" t="s">
        <v>135</v>
      </c>
      <c r="BF23" s="8"/>
      <c r="BG23">
        <v>5</v>
      </c>
      <c r="BH23">
        <v>5</v>
      </c>
      <c r="BI23">
        <v>5</v>
      </c>
      <c r="BJ23">
        <v>3</v>
      </c>
      <c r="BK23" s="9"/>
      <c r="BL23">
        <v>7</v>
      </c>
      <c r="BM23">
        <v>7</v>
      </c>
      <c r="BN23">
        <v>5</v>
      </c>
      <c r="BO23">
        <v>5</v>
      </c>
      <c r="BP23">
        <v>6</v>
      </c>
      <c r="BQ23">
        <v>7</v>
      </c>
      <c r="BR23">
        <v>5</v>
      </c>
      <c r="BS23">
        <v>2</v>
      </c>
      <c r="BT23">
        <v>5</v>
      </c>
      <c r="BU23">
        <v>4</v>
      </c>
      <c r="BV23">
        <v>5</v>
      </c>
      <c r="BW23">
        <v>6</v>
      </c>
      <c r="BX23">
        <v>4</v>
      </c>
      <c r="BY23">
        <v>4</v>
      </c>
      <c r="BZ23">
        <v>3</v>
      </c>
      <c r="CA23">
        <v>3</v>
      </c>
      <c r="CB23">
        <v>6</v>
      </c>
      <c r="CC23">
        <v>6</v>
      </c>
      <c r="CD23" s="8"/>
      <c r="CE23">
        <v>3</v>
      </c>
      <c r="CF23" s="9"/>
      <c r="CG23">
        <v>5</v>
      </c>
      <c r="CH23">
        <v>4</v>
      </c>
      <c r="CI23">
        <v>4</v>
      </c>
      <c r="CJ23">
        <v>4</v>
      </c>
      <c r="CK23">
        <v>4</v>
      </c>
      <c r="CL23">
        <v>4</v>
      </c>
      <c r="CM23">
        <v>6</v>
      </c>
      <c r="CN23">
        <v>6</v>
      </c>
      <c r="CO23">
        <v>6</v>
      </c>
      <c r="CP23">
        <v>4</v>
      </c>
      <c r="CQ23">
        <v>6</v>
      </c>
      <c r="CR23">
        <v>5</v>
      </c>
      <c r="CS23">
        <v>6</v>
      </c>
      <c r="CT23">
        <v>6</v>
      </c>
      <c r="CU23">
        <v>6</v>
      </c>
      <c r="CV23">
        <v>7</v>
      </c>
      <c r="CW23">
        <v>7</v>
      </c>
      <c r="CX23">
        <v>7</v>
      </c>
      <c r="CY23">
        <v>4</v>
      </c>
      <c r="CZ23">
        <v>4</v>
      </c>
      <c r="DA23">
        <v>4</v>
      </c>
      <c r="DB23">
        <v>3</v>
      </c>
      <c r="DC23">
        <v>3</v>
      </c>
      <c r="DD23">
        <v>4</v>
      </c>
      <c r="DE23">
        <v>5</v>
      </c>
      <c r="DF23">
        <v>6</v>
      </c>
      <c r="DG23">
        <v>6</v>
      </c>
      <c r="DH23">
        <v>4</v>
      </c>
      <c r="DI23">
        <v>6</v>
      </c>
      <c r="DJ23">
        <v>6</v>
      </c>
      <c r="DK23" s="8"/>
      <c r="DL23" t="s">
        <v>173</v>
      </c>
      <c r="DM23" s="7" t="s">
        <v>1206</v>
      </c>
      <c r="DN23" t="s">
        <v>775</v>
      </c>
      <c r="DO23">
        <v>5</v>
      </c>
      <c r="DP23" s="48" t="s">
        <v>1218</v>
      </c>
      <c r="DQ23" t="s">
        <v>776</v>
      </c>
      <c r="DR23" t="s">
        <v>331</v>
      </c>
      <c r="DS23" t="s">
        <v>777</v>
      </c>
      <c r="DT23" s="8"/>
      <c r="DU23" t="s">
        <v>778</v>
      </c>
      <c r="DV23" t="s">
        <v>779</v>
      </c>
      <c r="DW23" s="8"/>
      <c r="DX23">
        <v>5</v>
      </c>
      <c r="DY23">
        <v>5</v>
      </c>
      <c r="DZ23">
        <v>5</v>
      </c>
      <c r="EA23" s="9">
        <v>15</v>
      </c>
      <c r="EB23" s="2" t="s">
        <v>210</v>
      </c>
      <c r="EC23" s="49"/>
      <c r="ED23">
        <v>4</v>
      </c>
      <c r="EE23">
        <v>6</v>
      </c>
      <c r="EF23">
        <v>6</v>
      </c>
      <c r="EG23" s="8"/>
      <c r="EH23" t="s">
        <v>304</v>
      </c>
      <c r="EI23" s="7" t="s">
        <v>1355</v>
      </c>
      <c r="EJ23" t="s">
        <v>780</v>
      </c>
      <c r="EK23" s="7" t="s">
        <v>1359</v>
      </c>
      <c r="EL23" t="s">
        <v>781</v>
      </c>
      <c r="EM23" s="8"/>
      <c r="EN23" s="56" t="s">
        <v>1389</v>
      </c>
      <c r="EO23" t="s">
        <v>150</v>
      </c>
      <c r="EP23" s="38" t="s">
        <v>1425</v>
      </c>
      <c r="EQ23" t="s">
        <v>782</v>
      </c>
      <c r="ER23" s="39" t="s">
        <v>1389</v>
      </c>
      <c r="ES23" t="s">
        <v>150</v>
      </c>
      <c r="ET23" s="39" t="s">
        <v>1389</v>
      </c>
      <c r="EU23" s="39" t="s">
        <v>1389</v>
      </c>
      <c r="EV23" s="39"/>
      <c r="EW23" t="s">
        <v>150</v>
      </c>
      <c r="EX23" s="56" t="s">
        <v>1389</v>
      </c>
      <c r="EY23" s="56" t="s">
        <v>1455</v>
      </c>
      <c r="EZ23" t="s">
        <v>783</v>
      </c>
      <c r="FA23" s="38" t="s">
        <v>1389</v>
      </c>
      <c r="FB23" t="s">
        <v>150</v>
      </c>
      <c r="FC23" s="38" t="s">
        <v>1389</v>
      </c>
      <c r="FD23" t="s">
        <v>150</v>
      </c>
      <c r="FE23" s="38" t="s">
        <v>1465</v>
      </c>
      <c r="FF23" s="38" t="s">
        <v>1389</v>
      </c>
      <c r="FG23" t="s">
        <v>784</v>
      </c>
      <c r="FH23" s="38" t="s">
        <v>1404</v>
      </c>
      <c r="FI23" t="s">
        <v>331</v>
      </c>
      <c r="FJ23" s="38" t="s">
        <v>1389</v>
      </c>
      <c r="FK23" s="38" t="s">
        <v>1389</v>
      </c>
      <c r="FL23" t="s">
        <v>150</v>
      </c>
      <c r="FM23" s="8"/>
      <c r="FN23" s="38" t="s">
        <v>1491</v>
      </c>
      <c r="FO23" t="s">
        <v>785</v>
      </c>
      <c r="FP23" s="38" t="s">
        <v>1513</v>
      </c>
      <c r="FQ23" t="s">
        <v>786</v>
      </c>
      <c r="FS23" t="s">
        <v>154</v>
      </c>
      <c r="FT23" s="10" t="s">
        <v>1545</v>
      </c>
      <c r="FU23" s="9" t="s">
        <v>1565</v>
      </c>
      <c r="FV23" s="32" t="s">
        <v>787</v>
      </c>
      <c r="FX23" t="s">
        <v>788</v>
      </c>
      <c r="FY23" t="s">
        <v>193</v>
      </c>
      <c r="FZ23" s="2" t="s">
        <v>708</v>
      </c>
      <c r="GA23" t="s">
        <v>789</v>
      </c>
      <c r="GB23" t="s">
        <v>790</v>
      </c>
      <c r="GC23" s="55" t="str">
        <f t="shared" si="0"/>
        <v>1300</v>
      </c>
      <c r="GD23" s="55">
        <f t="shared" si="1"/>
        <v>0.54166666666666663</v>
      </c>
      <c r="GE23" s="55" t="str">
        <f t="shared" si="2"/>
        <v>1421</v>
      </c>
      <c r="GF23" s="55">
        <f t="shared" si="3"/>
        <v>0.59791666666666665</v>
      </c>
      <c r="GG23" s="58">
        <f t="shared" si="4"/>
        <v>5.6250000000000022E-2</v>
      </c>
      <c r="GH23" s="78"/>
    </row>
    <row r="24" spans="2:190" x14ac:dyDescent="0.3">
      <c r="B24" s="4">
        <v>45987.644629629598</v>
      </c>
      <c r="C24" s="4">
        <v>45987.782893518503</v>
      </c>
      <c r="D24" t="s">
        <v>791</v>
      </c>
      <c r="E24" t="s">
        <v>160</v>
      </c>
      <c r="F24" t="s">
        <v>119</v>
      </c>
      <c r="G24" t="s">
        <v>120</v>
      </c>
      <c r="H24" t="s">
        <v>792</v>
      </c>
      <c r="I24" s="8"/>
      <c r="J24" s="8"/>
      <c r="K24" s="8"/>
      <c r="L24" t="s">
        <v>793</v>
      </c>
      <c r="M24" s="5" t="s">
        <v>794</v>
      </c>
      <c r="N24" s="7" t="s">
        <v>1045</v>
      </c>
      <c r="O24" s="5">
        <v>7</v>
      </c>
      <c r="P24" s="5">
        <v>2</v>
      </c>
      <c r="Q24" s="5"/>
      <c r="R24" s="2">
        <v>19</v>
      </c>
      <c r="S24" t="s">
        <v>164</v>
      </c>
      <c r="T24" s="8" t="s">
        <v>325</v>
      </c>
      <c r="U24" t="s">
        <v>795</v>
      </c>
      <c r="V24" t="s">
        <v>483</v>
      </c>
      <c r="W24" t="s">
        <v>796</v>
      </c>
      <c r="X24" t="s">
        <v>168</v>
      </c>
      <c r="Y24" t="s">
        <v>130</v>
      </c>
      <c r="Z24" s="8"/>
      <c r="AA24">
        <v>7</v>
      </c>
      <c r="AB24">
        <v>5</v>
      </c>
      <c r="AC24">
        <v>7</v>
      </c>
      <c r="AD24">
        <v>3</v>
      </c>
      <c r="AE24">
        <v>5</v>
      </c>
      <c r="AF24">
        <v>2</v>
      </c>
      <c r="AG24">
        <v>7</v>
      </c>
      <c r="AH24">
        <v>2</v>
      </c>
      <c r="AI24">
        <v>6</v>
      </c>
      <c r="AJ24">
        <v>6</v>
      </c>
      <c r="AK24" s="8"/>
      <c r="AL24" s="32">
        <v>7</v>
      </c>
      <c r="AM24" t="s">
        <v>170</v>
      </c>
      <c r="AN24" t="s">
        <v>132</v>
      </c>
      <c r="AO24" s="8"/>
      <c r="AP24" t="s">
        <v>133</v>
      </c>
      <c r="AQ24" t="s">
        <v>797</v>
      </c>
      <c r="AR24">
        <v>6</v>
      </c>
      <c r="AS24">
        <v>2</v>
      </c>
      <c r="AT24" s="9"/>
      <c r="AU24" s="32">
        <v>7</v>
      </c>
      <c r="AV24">
        <v>5</v>
      </c>
      <c r="AW24">
        <v>3</v>
      </c>
      <c r="AX24">
        <v>1</v>
      </c>
      <c r="AY24">
        <v>1</v>
      </c>
      <c r="AZ24">
        <v>3</v>
      </c>
      <c r="BA24">
        <v>1</v>
      </c>
      <c r="BB24" s="8"/>
      <c r="BC24">
        <v>1</v>
      </c>
      <c r="BD24">
        <v>1</v>
      </c>
      <c r="BE24" t="s">
        <v>172</v>
      </c>
      <c r="BF24" s="8"/>
      <c r="BG24">
        <v>6</v>
      </c>
      <c r="BH24">
        <v>1</v>
      </c>
      <c r="BI24">
        <v>2</v>
      </c>
      <c r="BJ24">
        <v>2</v>
      </c>
      <c r="BK24" s="9"/>
      <c r="BL24">
        <v>2</v>
      </c>
      <c r="BM24">
        <v>2</v>
      </c>
      <c r="BN24">
        <v>2</v>
      </c>
      <c r="BO24">
        <v>2</v>
      </c>
      <c r="BP24">
        <v>2</v>
      </c>
      <c r="BQ24">
        <v>2</v>
      </c>
      <c r="BR24">
        <v>1</v>
      </c>
      <c r="BS24">
        <v>7</v>
      </c>
      <c r="BT24">
        <v>4</v>
      </c>
      <c r="BU24">
        <v>2</v>
      </c>
      <c r="BV24">
        <v>6</v>
      </c>
      <c r="BW24">
        <v>5</v>
      </c>
      <c r="BX24">
        <v>5</v>
      </c>
      <c r="BY24">
        <v>6</v>
      </c>
      <c r="BZ24">
        <v>1</v>
      </c>
      <c r="CA24">
        <v>1</v>
      </c>
      <c r="CB24">
        <v>2</v>
      </c>
      <c r="CC24">
        <v>2</v>
      </c>
      <c r="CD24" s="8"/>
      <c r="CE24" s="32">
        <v>9</v>
      </c>
      <c r="CF24" s="9"/>
      <c r="CG24">
        <v>1</v>
      </c>
      <c r="CH24">
        <v>1</v>
      </c>
      <c r="CI24">
        <v>1</v>
      </c>
      <c r="CJ24">
        <v>2</v>
      </c>
      <c r="CK24">
        <v>2</v>
      </c>
      <c r="CL24">
        <v>2</v>
      </c>
      <c r="CM24">
        <v>3</v>
      </c>
      <c r="CN24">
        <v>3</v>
      </c>
      <c r="CO24">
        <v>2</v>
      </c>
      <c r="CP24">
        <v>6</v>
      </c>
      <c r="CQ24">
        <v>6</v>
      </c>
      <c r="CR24">
        <v>3</v>
      </c>
      <c r="CS24">
        <v>2</v>
      </c>
      <c r="CT24">
        <v>3</v>
      </c>
      <c r="CU24">
        <v>5</v>
      </c>
      <c r="CV24">
        <v>2</v>
      </c>
      <c r="CW24">
        <v>2</v>
      </c>
      <c r="CX24">
        <v>3</v>
      </c>
      <c r="CY24">
        <v>3</v>
      </c>
      <c r="CZ24">
        <v>5</v>
      </c>
      <c r="DA24">
        <v>4</v>
      </c>
      <c r="DB24">
        <v>2</v>
      </c>
      <c r="DC24">
        <v>2</v>
      </c>
      <c r="DD24">
        <v>1</v>
      </c>
      <c r="DE24">
        <v>2</v>
      </c>
      <c r="DF24">
        <v>3</v>
      </c>
      <c r="DG24">
        <v>4</v>
      </c>
      <c r="DH24">
        <v>6</v>
      </c>
      <c r="DI24">
        <v>7</v>
      </c>
      <c r="DJ24">
        <v>7</v>
      </c>
      <c r="DK24" s="8"/>
      <c r="DL24" t="s">
        <v>173</v>
      </c>
      <c r="DM24" s="7" t="s">
        <v>1206</v>
      </c>
      <c r="DN24" t="s">
        <v>798</v>
      </c>
      <c r="DO24">
        <v>7</v>
      </c>
      <c r="DP24" s="48" t="s">
        <v>1218</v>
      </c>
      <c r="DQ24" t="s">
        <v>799</v>
      </c>
      <c r="DR24" t="s">
        <v>331</v>
      </c>
      <c r="DS24" t="s">
        <v>800</v>
      </c>
      <c r="DT24" s="8"/>
      <c r="DU24" t="s">
        <v>801</v>
      </c>
      <c r="DV24" t="s">
        <v>802</v>
      </c>
      <c r="DW24" s="8"/>
      <c r="DX24">
        <v>7</v>
      </c>
      <c r="DY24">
        <v>1</v>
      </c>
      <c r="DZ24">
        <v>1</v>
      </c>
      <c r="EA24" s="9">
        <v>5</v>
      </c>
      <c r="EB24" s="2" t="s">
        <v>803</v>
      </c>
      <c r="EC24" s="49"/>
      <c r="ED24">
        <v>5</v>
      </c>
      <c r="EE24">
        <v>6</v>
      </c>
      <c r="EF24">
        <v>4</v>
      </c>
      <c r="EG24" s="8"/>
      <c r="EH24" t="s">
        <v>274</v>
      </c>
      <c r="EI24" s="7" t="s">
        <v>1355</v>
      </c>
      <c r="EJ24" t="s">
        <v>804</v>
      </c>
      <c r="EK24" s="7" t="s">
        <v>1359</v>
      </c>
      <c r="EL24" t="s">
        <v>805</v>
      </c>
      <c r="EM24" s="8"/>
      <c r="EN24" s="56" t="s">
        <v>1409</v>
      </c>
      <c r="EO24" t="s">
        <v>806</v>
      </c>
      <c r="EP24" s="38" t="s">
        <v>1425</v>
      </c>
      <c r="EQ24" t="s">
        <v>807</v>
      </c>
      <c r="ER24" s="39" t="s">
        <v>1439</v>
      </c>
      <c r="ES24" t="s">
        <v>808</v>
      </c>
      <c r="ET24" s="39" t="s">
        <v>1389</v>
      </c>
      <c r="EU24" s="39" t="s">
        <v>1449</v>
      </c>
      <c r="EV24" s="39"/>
      <c r="EW24" t="s">
        <v>809</v>
      </c>
      <c r="EX24" s="56" t="s">
        <v>1389</v>
      </c>
      <c r="EY24" s="56" t="s">
        <v>1389</v>
      </c>
      <c r="EZ24" t="s">
        <v>150</v>
      </c>
      <c r="FA24" s="38" t="s">
        <v>1405</v>
      </c>
      <c r="FB24" t="s">
        <v>810</v>
      </c>
      <c r="FC24" s="38" t="s">
        <v>1389</v>
      </c>
      <c r="FD24" t="s">
        <v>811</v>
      </c>
      <c r="FE24" s="38" t="s">
        <v>1463</v>
      </c>
      <c r="FF24" s="38" t="s">
        <v>1467</v>
      </c>
      <c r="FG24" t="s">
        <v>812</v>
      </c>
      <c r="FH24" s="38" t="s">
        <v>1402</v>
      </c>
      <c r="FI24" t="s">
        <v>813</v>
      </c>
      <c r="FJ24" s="38" t="s">
        <v>1389</v>
      </c>
      <c r="FK24" s="38" t="s">
        <v>1389</v>
      </c>
      <c r="FL24" t="s">
        <v>814</v>
      </c>
      <c r="FM24" s="8"/>
      <c r="FN24" s="38" t="s">
        <v>1481</v>
      </c>
      <c r="FO24" t="s">
        <v>815</v>
      </c>
      <c r="FP24" s="38" t="s">
        <v>1514</v>
      </c>
      <c r="FQ24" t="s">
        <v>816</v>
      </c>
      <c r="FS24" t="s">
        <v>256</v>
      </c>
      <c r="FT24" s="10" t="s">
        <v>1544</v>
      </c>
      <c r="FU24" s="9" t="s">
        <v>1561</v>
      </c>
      <c r="FV24" t="s">
        <v>817</v>
      </c>
      <c r="FX24" t="s">
        <v>818</v>
      </c>
      <c r="FY24" t="s">
        <v>193</v>
      </c>
      <c r="FZ24" s="2" t="s">
        <v>194</v>
      </c>
      <c r="GA24" t="s">
        <v>819</v>
      </c>
      <c r="GB24" t="s">
        <v>820</v>
      </c>
      <c r="GC24" s="55" t="str">
        <f t="shared" si="0"/>
        <v>1645</v>
      </c>
      <c r="GD24" s="55">
        <f t="shared" si="1"/>
        <v>0.69791666666666663</v>
      </c>
      <c r="GE24" s="55" t="str">
        <f t="shared" si="2"/>
        <v>1739</v>
      </c>
      <c r="GF24" s="55">
        <f t="shared" si="3"/>
        <v>0.73541666666666672</v>
      </c>
      <c r="GG24" s="58">
        <f t="shared" si="4"/>
        <v>3.7500000000000089E-2</v>
      </c>
      <c r="GH24" s="78"/>
    </row>
    <row r="25" spans="2:190" x14ac:dyDescent="0.3">
      <c r="B25" s="4">
        <v>45987.520312499997</v>
      </c>
      <c r="C25" s="4">
        <v>45987.785289351901</v>
      </c>
      <c r="D25" t="s">
        <v>821</v>
      </c>
      <c r="E25" t="s">
        <v>160</v>
      </c>
      <c r="F25" t="s">
        <v>119</v>
      </c>
      <c r="G25" t="s">
        <v>120</v>
      </c>
      <c r="H25" t="s">
        <v>822</v>
      </c>
      <c r="I25" s="8"/>
      <c r="J25" s="8"/>
      <c r="K25" s="8"/>
      <c r="L25" t="s">
        <v>823</v>
      </c>
      <c r="M25" s="5" t="s">
        <v>824</v>
      </c>
      <c r="N25" s="7"/>
      <c r="O25" s="5">
        <v>6</v>
      </c>
      <c r="P25" s="5">
        <v>5</v>
      </c>
      <c r="Q25" s="5"/>
      <c r="R25" s="2">
        <v>19</v>
      </c>
      <c r="S25" t="s">
        <v>125</v>
      </c>
      <c r="T25" s="8" t="s">
        <v>1048</v>
      </c>
      <c r="U25" t="s">
        <v>825</v>
      </c>
      <c r="V25" t="s">
        <v>483</v>
      </c>
      <c r="W25" t="s">
        <v>826</v>
      </c>
      <c r="X25" t="s">
        <v>168</v>
      </c>
      <c r="Y25" t="s">
        <v>130</v>
      </c>
      <c r="Z25" s="8"/>
      <c r="AA25">
        <v>4</v>
      </c>
      <c r="AB25">
        <v>2</v>
      </c>
      <c r="AC25">
        <v>3</v>
      </c>
      <c r="AD25">
        <v>1</v>
      </c>
      <c r="AE25">
        <v>6</v>
      </c>
      <c r="AF25">
        <v>5</v>
      </c>
      <c r="AG25">
        <v>6</v>
      </c>
      <c r="AH25">
        <v>5</v>
      </c>
      <c r="AI25">
        <v>6</v>
      </c>
      <c r="AJ25">
        <v>3</v>
      </c>
      <c r="AK25" s="8"/>
      <c r="AL25">
        <v>2</v>
      </c>
      <c r="AM25" t="s">
        <v>170</v>
      </c>
      <c r="AN25" t="s">
        <v>132</v>
      </c>
      <c r="AO25" s="8"/>
      <c r="AP25" t="s">
        <v>133</v>
      </c>
      <c r="AQ25" t="s">
        <v>827</v>
      </c>
      <c r="AR25">
        <v>6</v>
      </c>
      <c r="AS25">
        <v>5</v>
      </c>
      <c r="AT25" s="9"/>
      <c r="AU25">
        <v>3</v>
      </c>
      <c r="AV25">
        <v>2</v>
      </c>
      <c r="AW25">
        <v>2</v>
      </c>
      <c r="AX25">
        <v>3</v>
      </c>
      <c r="AY25">
        <v>4</v>
      </c>
      <c r="AZ25">
        <v>3</v>
      </c>
      <c r="BA25">
        <v>4</v>
      </c>
      <c r="BB25" s="8"/>
      <c r="BC25">
        <v>3</v>
      </c>
      <c r="BD25">
        <v>4</v>
      </c>
      <c r="BE25" t="s">
        <v>135</v>
      </c>
      <c r="BF25" s="8"/>
      <c r="BG25">
        <v>7</v>
      </c>
      <c r="BH25">
        <v>2</v>
      </c>
      <c r="BI25">
        <v>2</v>
      </c>
      <c r="BJ25">
        <v>2</v>
      </c>
      <c r="BK25" s="9"/>
      <c r="BL25">
        <v>6</v>
      </c>
      <c r="BM25">
        <v>5</v>
      </c>
      <c r="BN25">
        <v>3</v>
      </c>
      <c r="BO25">
        <v>4</v>
      </c>
      <c r="BP25">
        <v>2</v>
      </c>
      <c r="BQ25">
        <v>5</v>
      </c>
      <c r="BR25">
        <v>4</v>
      </c>
      <c r="BS25">
        <v>3</v>
      </c>
      <c r="BT25">
        <v>5</v>
      </c>
      <c r="BU25">
        <v>5</v>
      </c>
      <c r="BV25">
        <v>4</v>
      </c>
      <c r="BW25">
        <v>5</v>
      </c>
      <c r="BX25">
        <v>6</v>
      </c>
      <c r="BY25">
        <v>6</v>
      </c>
      <c r="BZ25">
        <v>2</v>
      </c>
      <c r="CA25">
        <v>2</v>
      </c>
      <c r="CB25">
        <v>5</v>
      </c>
      <c r="CC25">
        <v>5</v>
      </c>
      <c r="CD25" s="8"/>
      <c r="CE25">
        <v>3</v>
      </c>
      <c r="CF25" s="9"/>
      <c r="CG25">
        <v>3</v>
      </c>
      <c r="CH25">
        <v>3</v>
      </c>
      <c r="CI25">
        <v>2</v>
      </c>
      <c r="CJ25">
        <v>4</v>
      </c>
      <c r="CK25">
        <v>3</v>
      </c>
      <c r="CL25">
        <v>2</v>
      </c>
      <c r="CM25">
        <v>3</v>
      </c>
      <c r="CN25">
        <v>5</v>
      </c>
      <c r="CO25">
        <v>5</v>
      </c>
      <c r="CP25">
        <v>5</v>
      </c>
      <c r="CQ25">
        <v>5</v>
      </c>
      <c r="CR25">
        <v>2</v>
      </c>
      <c r="CS25">
        <v>5</v>
      </c>
      <c r="CT25">
        <v>5</v>
      </c>
      <c r="CU25">
        <v>5</v>
      </c>
      <c r="CV25">
        <v>4</v>
      </c>
      <c r="CW25">
        <v>6</v>
      </c>
      <c r="CX25">
        <v>6</v>
      </c>
      <c r="CY25">
        <v>5</v>
      </c>
      <c r="CZ25">
        <v>5</v>
      </c>
      <c r="DA25">
        <v>4</v>
      </c>
      <c r="DB25">
        <v>2</v>
      </c>
      <c r="DC25">
        <v>3</v>
      </c>
      <c r="DD25">
        <v>3</v>
      </c>
      <c r="DE25">
        <v>4</v>
      </c>
      <c r="DF25">
        <v>4</v>
      </c>
      <c r="DG25">
        <v>5</v>
      </c>
      <c r="DH25">
        <v>3</v>
      </c>
      <c r="DI25">
        <v>5</v>
      </c>
      <c r="DJ25">
        <v>3</v>
      </c>
      <c r="DK25" s="8"/>
      <c r="DL25" t="s">
        <v>173</v>
      </c>
      <c r="DM25" s="7" t="s">
        <v>1206</v>
      </c>
      <c r="DN25" t="s">
        <v>828</v>
      </c>
      <c r="DO25">
        <v>5</v>
      </c>
      <c r="DP25" s="48" t="s">
        <v>1218</v>
      </c>
      <c r="DQ25" t="s">
        <v>829</v>
      </c>
      <c r="DR25" t="s">
        <v>364</v>
      </c>
      <c r="DS25" t="s">
        <v>830</v>
      </c>
      <c r="DT25" s="8"/>
      <c r="DU25" t="s">
        <v>831</v>
      </c>
      <c r="DV25" t="s">
        <v>832</v>
      </c>
      <c r="DW25" s="8"/>
      <c r="DX25">
        <v>6</v>
      </c>
      <c r="DY25">
        <v>6</v>
      </c>
      <c r="DZ25">
        <v>4</v>
      </c>
      <c r="EA25" s="9">
        <v>2</v>
      </c>
      <c r="EB25" s="2" t="s">
        <v>833</v>
      </c>
      <c r="EC25" s="49"/>
      <c r="ED25">
        <v>6</v>
      </c>
      <c r="EE25">
        <v>5</v>
      </c>
      <c r="EF25">
        <v>6</v>
      </c>
      <c r="EG25" s="8"/>
      <c r="EH25" t="s">
        <v>144</v>
      </c>
      <c r="EI25" s="7" t="s">
        <v>1354</v>
      </c>
      <c r="EJ25" t="s">
        <v>834</v>
      </c>
      <c r="EK25" s="7" t="s">
        <v>1359</v>
      </c>
      <c r="EL25" t="s">
        <v>835</v>
      </c>
      <c r="EM25" s="8"/>
      <c r="EN25" s="56" t="s">
        <v>1409</v>
      </c>
      <c r="EO25" t="s">
        <v>836</v>
      </c>
      <c r="EP25" s="38" t="s">
        <v>1425</v>
      </c>
      <c r="EQ25" t="s">
        <v>837</v>
      </c>
      <c r="ER25" s="39" t="s">
        <v>1438</v>
      </c>
      <c r="ES25" t="s">
        <v>838</v>
      </c>
      <c r="ET25" s="39" t="s">
        <v>1389</v>
      </c>
      <c r="EU25" s="39" t="s">
        <v>1439</v>
      </c>
      <c r="EV25" s="39" t="s">
        <v>1439</v>
      </c>
      <c r="EW25" t="s">
        <v>839</v>
      </c>
      <c r="EX25" s="56" t="s">
        <v>1451</v>
      </c>
      <c r="EY25" s="56" t="s">
        <v>1454</v>
      </c>
      <c r="EZ25" t="s">
        <v>840</v>
      </c>
      <c r="FA25" s="38" t="s">
        <v>1389</v>
      </c>
      <c r="FB25" t="s">
        <v>150</v>
      </c>
      <c r="FC25" s="38" t="s">
        <v>1460</v>
      </c>
      <c r="FD25" t="s">
        <v>841</v>
      </c>
      <c r="FE25" s="38" t="s">
        <v>1463</v>
      </c>
      <c r="FF25" s="38" t="s">
        <v>1466</v>
      </c>
      <c r="FG25" t="s">
        <v>842</v>
      </c>
      <c r="FH25" s="38" t="s">
        <v>1401</v>
      </c>
      <c r="FI25" t="s">
        <v>843</v>
      </c>
      <c r="FJ25" s="38" t="s">
        <v>1389</v>
      </c>
      <c r="FK25" s="38" t="s">
        <v>1389</v>
      </c>
      <c r="FL25" t="s">
        <v>150</v>
      </c>
      <c r="FM25" s="8"/>
      <c r="FN25" s="38" t="s">
        <v>1482</v>
      </c>
      <c r="FO25" t="s">
        <v>844</v>
      </c>
      <c r="FP25" s="38"/>
      <c r="FQ25" t="s">
        <v>845</v>
      </c>
      <c r="FS25" t="s">
        <v>154</v>
      </c>
      <c r="FT25" s="10" t="s">
        <v>1545</v>
      </c>
      <c r="FU25" s="9" t="s">
        <v>1554</v>
      </c>
      <c r="FV25" t="s">
        <v>846</v>
      </c>
      <c r="FX25" s="2" t="s">
        <v>847</v>
      </c>
      <c r="FY25" t="s">
        <v>193</v>
      </c>
      <c r="FZ25" s="2" t="s">
        <v>848</v>
      </c>
      <c r="GA25" t="s">
        <v>849</v>
      </c>
      <c r="GB25" t="s">
        <v>850</v>
      </c>
      <c r="GC25" s="55" t="str">
        <f t="shared" si="0"/>
        <v>1645</v>
      </c>
      <c r="GD25" s="55">
        <f t="shared" si="1"/>
        <v>0.69791666666666663</v>
      </c>
      <c r="GE25" s="55" t="str">
        <f t="shared" si="2"/>
        <v>1748</v>
      </c>
      <c r="GF25" s="55">
        <f t="shared" si="3"/>
        <v>0.7416666666666667</v>
      </c>
      <c r="GG25" s="58">
        <f t="shared" si="4"/>
        <v>4.3750000000000067E-2</v>
      </c>
      <c r="GH25" s="78"/>
    </row>
    <row r="26" spans="2:190" x14ac:dyDescent="0.3">
      <c r="B26" s="4">
        <v>45987.759224537003</v>
      </c>
      <c r="C26" s="4">
        <v>45987.8066203704</v>
      </c>
      <c r="D26" t="s">
        <v>851</v>
      </c>
      <c r="E26" t="s">
        <v>160</v>
      </c>
      <c r="F26" t="s">
        <v>119</v>
      </c>
      <c r="G26" t="s">
        <v>120</v>
      </c>
      <c r="H26" t="s">
        <v>852</v>
      </c>
      <c r="I26" s="8"/>
      <c r="J26" s="8"/>
      <c r="K26" s="8"/>
      <c r="L26" t="s">
        <v>122</v>
      </c>
      <c r="M26" s="5" t="s">
        <v>853</v>
      </c>
      <c r="N26" s="7" t="s">
        <v>1045</v>
      </c>
      <c r="O26" s="5">
        <v>6</v>
      </c>
      <c r="P26" s="5">
        <v>5</v>
      </c>
      <c r="Q26" s="5">
        <v>3</v>
      </c>
      <c r="R26" s="2">
        <v>21</v>
      </c>
      <c r="S26" t="s">
        <v>125</v>
      </c>
      <c r="T26" s="8" t="s">
        <v>854</v>
      </c>
      <c r="U26" t="s">
        <v>854</v>
      </c>
      <c r="V26" t="s">
        <v>483</v>
      </c>
      <c r="W26" t="s">
        <v>855</v>
      </c>
      <c r="X26" t="s">
        <v>168</v>
      </c>
      <c r="Y26" t="s">
        <v>130</v>
      </c>
      <c r="Z26" s="8"/>
      <c r="AA26">
        <v>5</v>
      </c>
      <c r="AB26">
        <v>3</v>
      </c>
      <c r="AC26">
        <v>4</v>
      </c>
      <c r="AD26">
        <v>3</v>
      </c>
      <c r="AE26">
        <v>6</v>
      </c>
      <c r="AF26">
        <v>3</v>
      </c>
      <c r="AG26">
        <v>4</v>
      </c>
      <c r="AH26">
        <v>3</v>
      </c>
      <c r="AI26">
        <v>5</v>
      </c>
      <c r="AJ26">
        <v>4</v>
      </c>
      <c r="AK26" s="8"/>
      <c r="AL26" s="32">
        <v>6</v>
      </c>
      <c r="AM26" t="s">
        <v>170</v>
      </c>
      <c r="AN26" t="s">
        <v>132</v>
      </c>
      <c r="AO26" s="8"/>
      <c r="AP26" t="s">
        <v>133</v>
      </c>
      <c r="AQ26" t="s">
        <v>856</v>
      </c>
      <c r="AR26">
        <v>6</v>
      </c>
      <c r="AS26">
        <v>5</v>
      </c>
      <c r="AT26" s="9"/>
      <c r="AU26">
        <v>3</v>
      </c>
      <c r="AV26">
        <v>1</v>
      </c>
      <c r="AW26">
        <v>4</v>
      </c>
      <c r="AX26">
        <v>3</v>
      </c>
      <c r="AY26">
        <v>5</v>
      </c>
      <c r="AZ26">
        <v>1</v>
      </c>
      <c r="BA26">
        <v>3</v>
      </c>
      <c r="BB26" s="8"/>
      <c r="BC26">
        <v>4</v>
      </c>
      <c r="BD26">
        <v>5</v>
      </c>
      <c r="BE26" t="s">
        <v>135</v>
      </c>
      <c r="BF26" s="8"/>
      <c r="BG26">
        <v>3</v>
      </c>
      <c r="BH26">
        <v>3</v>
      </c>
      <c r="BI26">
        <v>2</v>
      </c>
      <c r="BJ26">
        <v>3</v>
      </c>
      <c r="BK26" s="9"/>
      <c r="BL26">
        <v>6</v>
      </c>
      <c r="BM26">
        <v>4</v>
      </c>
      <c r="BN26">
        <v>4</v>
      </c>
      <c r="BO26">
        <v>5</v>
      </c>
      <c r="BP26">
        <v>5</v>
      </c>
      <c r="BQ26">
        <v>6</v>
      </c>
      <c r="BR26">
        <v>5</v>
      </c>
      <c r="BS26">
        <v>2</v>
      </c>
      <c r="BT26">
        <v>4</v>
      </c>
      <c r="BU26">
        <v>3</v>
      </c>
      <c r="BV26">
        <v>5</v>
      </c>
      <c r="BW26">
        <v>5</v>
      </c>
      <c r="BX26">
        <v>4</v>
      </c>
      <c r="BY26">
        <v>5</v>
      </c>
      <c r="BZ26">
        <v>4</v>
      </c>
      <c r="CA26">
        <v>4</v>
      </c>
      <c r="CB26">
        <v>5</v>
      </c>
      <c r="CC26">
        <v>4</v>
      </c>
      <c r="CD26" s="8"/>
      <c r="CE26">
        <v>3</v>
      </c>
      <c r="CF26" s="9"/>
      <c r="CG26">
        <v>3</v>
      </c>
      <c r="CH26">
        <v>5</v>
      </c>
      <c r="CI26">
        <v>4</v>
      </c>
      <c r="CJ26">
        <v>3</v>
      </c>
      <c r="CK26">
        <v>3</v>
      </c>
      <c r="CL26">
        <v>3</v>
      </c>
      <c r="CM26">
        <v>5</v>
      </c>
      <c r="CN26">
        <v>5</v>
      </c>
      <c r="CO26">
        <v>5</v>
      </c>
      <c r="CP26">
        <v>5</v>
      </c>
      <c r="CQ26">
        <v>5</v>
      </c>
      <c r="CR26">
        <v>7</v>
      </c>
      <c r="CS26">
        <v>7</v>
      </c>
      <c r="CT26">
        <v>7</v>
      </c>
      <c r="CU26">
        <v>7</v>
      </c>
      <c r="CV26">
        <v>5</v>
      </c>
      <c r="CW26">
        <v>6</v>
      </c>
      <c r="CX26">
        <v>6</v>
      </c>
      <c r="CY26">
        <v>5</v>
      </c>
      <c r="CZ26">
        <v>5</v>
      </c>
      <c r="DA26">
        <v>6</v>
      </c>
      <c r="DB26">
        <v>3</v>
      </c>
      <c r="DC26">
        <v>3</v>
      </c>
      <c r="DD26">
        <v>3</v>
      </c>
      <c r="DE26">
        <v>5</v>
      </c>
      <c r="DF26">
        <v>5</v>
      </c>
      <c r="DG26">
        <v>5</v>
      </c>
      <c r="DH26">
        <v>3</v>
      </c>
      <c r="DI26">
        <v>3</v>
      </c>
      <c r="DJ26">
        <v>3</v>
      </c>
      <c r="DK26" s="8"/>
      <c r="DL26" t="s">
        <v>173</v>
      </c>
      <c r="DM26" s="7" t="s">
        <v>1206</v>
      </c>
      <c r="DN26" t="s">
        <v>857</v>
      </c>
      <c r="DO26">
        <v>5</v>
      </c>
      <c r="DP26" s="48" t="s">
        <v>1218</v>
      </c>
      <c r="DQ26" t="s">
        <v>858</v>
      </c>
      <c r="DR26" t="s">
        <v>364</v>
      </c>
      <c r="DS26" t="s">
        <v>859</v>
      </c>
      <c r="DT26" s="8"/>
      <c r="DU26" t="s">
        <v>860</v>
      </c>
      <c r="DV26" t="s">
        <v>861</v>
      </c>
      <c r="DW26" s="8"/>
      <c r="DX26">
        <v>2</v>
      </c>
      <c r="DY26">
        <v>5</v>
      </c>
      <c r="DZ26">
        <v>2</v>
      </c>
      <c r="EA26" s="9">
        <v>10</v>
      </c>
      <c r="EB26" s="2" t="s">
        <v>400</v>
      </c>
      <c r="EC26" s="49"/>
      <c r="ED26">
        <v>5</v>
      </c>
      <c r="EE26">
        <v>5</v>
      </c>
      <c r="EF26">
        <v>5</v>
      </c>
      <c r="EG26" s="8"/>
      <c r="EH26" t="s">
        <v>144</v>
      </c>
      <c r="EI26" s="7" t="s">
        <v>1355</v>
      </c>
      <c r="EJ26" t="s">
        <v>862</v>
      </c>
      <c r="EK26" s="7" t="s">
        <v>1360</v>
      </c>
      <c r="EL26" t="s">
        <v>863</v>
      </c>
      <c r="EM26" s="8"/>
      <c r="EN26" s="56" t="s">
        <v>1389</v>
      </c>
      <c r="EO26" t="s">
        <v>150</v>
      </c>
      <c r="EP26" s="38" t="s">
        <v>1389</v>
      </c>
      <c r="EQ26" t="s">
        <v>150</v>
      </c>
      <c r="ER26" s="39" t="s">
        <v>1389</v>
      </c>
      <c r="ES26" t="s">
        <v>150</v>
      </c>
      <c r="ET26" s="39" t="s">
        <v>1389</v>
      </c>
      <c r="EU26" s="39" t="s">
        <v>1389</v>
      </c>
      <c r="EV26" s="39"/>
      <c r="EW26" t="s">
        <v>150</v>
      </c>
      <c r="EX26" s="56" t="s">
        <v>1389</v>
      </c>
      <c r="EY26" s="56" t="s">
        <v>1389</v>
      </c>
      <c r="EZ26" t="s">
        <v>150</v>
      </c>
      <c r="FA26" s="38" t="s">
        <v>1389</v>
      </c>
      <c r="FB26" t="s">
        <v>150</v>
      </c>
      <c r="FC26" s="38" t="s">
        <v>1389</v>
      </c>
      <c r="FD26" t="s">
        <v>150</v>
      </c>
      <c r="FE26" s="38" t="s">
        <v>1463</v>
      </c>
      <c r="FF26" s="38" t="s">
        <v>1389</v>
      </c>
      <c r="FG26" t="s">
        <v>864</v>
      </c>
      <c r="FH26" s="38" t="s">
        <v>1389</v>
      </c>
      <c r="FI26" t="s">
        <v>150</v>
      </c>
      <c r="FJ26" s="38" t="s">
        <v>1389</v>
      </c>
      <c r="FK26" s="38" t="s">
        <v>1389</v>
      </c>
      <c r="FL26" t="s">
        <v>150</v>
      </c>
      <c r="FM26" s="8"/>
      <c r="FN26" s="38" t="s">
        <v>1482</v>
      </c>
      <c r="FO26" t="s">
        <v>865</v>
      </c>
      <c r="FP26" s="38" t="s">
        <v>1389</v>
      </c>
      <c r="FQ26" t="s">
        <v>150</v>
      </c>
      <c r="FS26" t="s">
        <v>866</v>
      </c>
      <c r="FT26" s="10" t="s">
        <v>1549</v>
      </c>
      <c r="FU26" s="9" t="s">
        <v>1566</v>
      </c>
      <c r="FV26" t="s">
        <v>867</v>
      </c>
      <c r="FX26" t="s">
        <v>868</v>
      </c>
      <c r="FY26" t="s">
        <v>193</v>
      </c>
      <c r="FZ26" s="2" t="s">
        <v>708</v>
      </c>
      <c r="GA26" t="s">
        <v>869</v>
      </c>
      <c r="GB26" t="s">
        <v>870</v>
      </c>
      <c r="GC26" s="55" t="str">
        <f t="shared" si="0"/>
        <v>1645</v>
      </c>
      <c r="GD26" s="55">
        <f t="shared" si="1"/>
        <v>0.69791666666666663</v>
      </c>
      <c r="GE26" s="55" t="str">
        <f t="shared" si="2"/>
        <v>1810</v>
      </c>
      <c r="GF26" s="55">
        <f t="shared" si="3"/>
        <v>0.75694444444444442</v>
      </c>
      <c r="GG26" s="58">
        <f t="shared" si="4"/>
        <v>5.902777777777779E-2</v>
      </c>
      <c r="GH26" s="78"/>
    </row>
    <row r="27" spans="2:190" x14ac:dyDescent="0.3">
      <c r="B27" s="4">
        <v>45988.576631944401</v>
      </c>
      <c r="C27" s="4">
        <v>45988.6473611111</v>
      </c>
      <c r="D27" t="s">
        <v>871</v>
      </c>
      <c r="E27" t="s">
        <v>160</v>
      </c>
      <c r="F27" t="s">
        <v>119</v>
      </c>
      <c r="G27" t="s">
        <v>120</v>
      </c>
      <c r="H27" t="s">
        <v>872</v>
      </c>
      <c r="I27" s="8"/>
      <c r="J27" s="8"/>
      <c r="K27" s="8"/>
      <c r="L27" t="s">
        <v>873</v>
      </c>
      <c r="M27" s="5" t="s">
        <v>874</v>
      </c>
      <c r="N27" s="7" t="s">
        <v>1045</v>
      </c>
      <c r="O27" s="5">
        <v>6</v>
      </c>
      <c r="P27" s="5">
        <v>3</v>
      </c>
      <c r="Q27" s="5">
        <v>1</v>
      </c>
      <c r="R27" s="2">
        <v>26</v>
      </c>
      <c r="S27" t="s">
        <v>164</v>
      </c>
      <c r="T27" s="8" t="s">
        <v>1049</v>
      </c>
      <c r="U27" t="s">
        <v>126</v>
      </c>
      <c r="V27" t="s">
        <v>166</v>
      </c>
      <c r="W27" t="s">
        <v>875</v>
      </c>
      <c r="X27" t="s">
        <v>168</v>
      </c>
      <c r="Y27" t="s">
        <v>130</v>
      </c>
      <c r="Z27" s="8"/>
      <c r="AA27">
        <v>6</v>
      </c>
      <c r="AB27">
        <v>5</v>
      </c>
      <c r="AC27">
        <v>6</v>
      </c>
      <c r="AD27">
        <v>3</v>
      </c>
      <c r="AE27">
        <v>7</v>
      </c>
      <c r="AF27">
        <v>3</v>
      </c>
      <c r="AG27">
        <v>6</v>
      </c>
      <c r="AH27">
        <v>2</v>
      </c>
      <c r="AI27">
        <v>6</v>
      </c>
      <c r="AJ27">
        <v>3</v>
      </c>
      <c r="AK27" s="8"/>
      <c r="AL27">
        <v>2</v>
      </c>
      <c r="AM27" t="s">
        <v>170</v>
      </c>
      <c r="AN27" t="s">
        <v>132</v>
      </c>
      <c r="AO27" s="8"/>
      <c r="AP27" t="s">
        <v>133</v>
      </c>
      <c r="AQ27" t="s">
        <v>876</v>
      </c>
      <c r="AR27">
        <v>6</v>
      </c>
      <c r="AS27">
        <v>5</v>
      </c>
      <c r="AT27" s="9"/>
      <c r="AU27">
        <v>4</v>
      </c>
      <c r="AV27">
        <v>3</v>
      </c>
      <c r="AW27">
        <v>3</v>
      </c>
      <c r="AX27">
        <v>3</v>
      </c>
      <c r="AY27">
        <v>2</v>
      </c>
      <c r="AZ27">
        <v>5</v>
      </c>
      <c r="BA27">
        <v>3</v>
      </c>
      <c r="BB27" s="8"/>
      <c r="BC27">
        <v>3</v>
      </c>
      <c r="BD27">
        <v>3</v>
      </c>
      <c r="BE27" t="s">
        <v>172</v>
      </c>
      <c r="BF27" s="8"/>
      <c r="BG27">
        <v>6</v>
      </c>
      <c r="BH27">
        <v>2</v>
      </c>
      <c r="BI27">
        <v>3</v>
      </c>
      <c r="BJ27">
        <v>2</v>
      </c>
      <c r="BK27" s="9"/>
      <c r="BL27">
        <v>6</v>
      </c>
      <c r="BM27">
        <v>6</v>
      </c>
      <c r="BN27">
        <v>4</v>
      </c>
      <c r="BO27">
        <v>3</v>
      </c>
      <c r="BP27">
        <v>3</v>
      </c>
      <c r="BQ27">
        <v>5</v>
      </c>
      <c r="BR27">
        <v>3</v>
      </c>
      <c r="BS27">
        <v>5</v>
      </c>
      <c r="BT27">
        <v>4</v>
      </c>
      <c r="BU27">
        <v>3</v>
      </c>
      <c r="BV27">
        <v>6</v>
      </c>
      <c r="BW27">
        <v>6</v>
      </c>
      <c r="BX27">
        <v>3</v>
      </c>
      <c r="BY27">
        <v>4</v>
      </c>
      <c r="BZ27">
        <v>4</v>
      </c>
      <c r="CA27">
        <v>3</v>
      </c>
      <c r="CB27">
        <v>5</v>
      </c>
      <c r="CC27">
        <v>5</v>
      </c>
      <c r="CD27" s="8"/>
      <c r="CE27">
        <v>4</v>
      </c>
      <c r="CF27" s="9"/>
      <c r="CG27">
        <v>3</v>
      </c>
      <c r="CH27">
        <v>3</v>
      </c>
      <c r="CI27">
        <v>3</v>
      </c>
      <c r="CJ27">
        <v>3</v>
      </c>
      <c r="CK27">
        <v>3</v>
      </c>
      <c r="CL27">
        <v>3</v>
      </c>
      <c r="CM27">
        <v>5</v>
      </c>
      <c r="CN27">
        <v>5</v>
      </c>
      <c r="CO27">
        <v>5</v>
      </c>
      <c r="CP27">
        <v>4</v>
      </c>
      <c r="CQ27">
        <v>4</v>
      </c>
      <c r="CR27">
        <v>4</v>
      </c>
      <c r="CS27">
        <v>4</v>
      </c>
      <c r="CT27">
        <v>4</v>
      </c>
      <c r="CU27">
        <v>5</v>
      </c>
      <c r="CV27">
        <v>6</v>
      </c>
      <c r="CW27">
        <v>5</v>
      </c>
      <c r="CX27">
        <v>4</v>
      </c>
      <c r="CY27">
        <v>4</v>
      </c>
      <c r="CZ27">
        <v>4</v>
      </c>
      <c r="DA27">
        <v>4</v>
      </c>
      <c r="DB27">
        <v>5</v>
      </c>
      <c r="DC27">
        <v>3</v>
      </c>
      <c r="DD27">
        <v>4</v>
      </c>
      <c r="DE27">
        <v>4</v>
      </c>
      <c r="DF27">
        <v>5</v>
      </c>
      <c r="DG27">
        <v>6</v>
      </c>
      <c r="DH27">
        <v>2</v>
      </c>
      <c r="DI27">
        <v>2</v>
      </c>
      <c r="DJ27">
        <v>3</v>
      </c>
      <c r="DK27" s="8"/>
      <c r="DL27" t="s">
        <v>425</v>
      </c>
      <c r="DM27" s="7"/>
      <c r="DN27" t="s">
        <v>877</v>
      </c>
      <c r="DO27">
        <v>5</v>
      </c>
      <c r="DP27" s="48" t="s">
        <v>1218</v>
      </c>
      <c r="DQ27" t="s">
        <v>878</v>
      </c>
      <c r="DR27" t="s">
        <v>176</v>
      </c>
      <c r="DS27" t="s">
        <v>879</v>
      </c>
      <c r="DT27" s="8"/>
      <c r="DU27" t="s">
        <v>880</v>
      </c>
      <c r="DV27" t="s">
        <v>881</v>
      </c>
      <c r="DW27" s="8"/>
      <c r="DX27">
        <v>3</v>
      </c>
      <c r="DY27">
        <v>1</v>
      </c>
      <c r="DZ27">
        <v>1</v>
      </c>
      <c r="EA27" s="9">
        <v>7.5</v>
      </c>
      <c r="EB27" t="s">
        <v>882</v>
      </c>
      <c r="EC27" s="8"/>
      <c r="ED27">
        <v>6</v>
      </c>
      <c r="EE27">
        <v>5</v>
      </c>
      <c r="EF27">
        <v>3</v>
      </c>
      <c r="EG27" s="8"/>
      <c r="EH27" t="s">
        <v>274</v>
      </c>
      <c r="EI27" s="7" t="s">
        <v>1355</v>
      </c>
      <c r="EJ27" t="s">
        <v>883</v>
      </c>
      <c r="EK27" s="7" t="s">
        <v>1360</v>
      </c>
      <c r="EL27" t="s">
        <v>884</v>
      </c>
      <c r="EM27" s="8"/>
      <c r="EN27" s="56" t="s">
        <v>1410</v>
      </c>
      <c r="EO27" t="s">
        <v>885</v>
      </c>
      <c r="EP27" s="38" t="s">
        <v>1426</v>
      </c>
      <c r="EQ27" t="s">
        <v>886</v>
      </c>
      <c r="ER27" s="39" t="s">
        <v>1441</v>
      </c>
      <c r="ES27" t="s">
        <v>887</v>
      </c>
      <c r="ET27" s="39" t="s">
        <v>1389</v>
      </c>
      <c r="EU27" s="39" t="s">
        <v>1389</v>
      </c>
      <c r="EV27" s="39"/>
      <c r="EW27" t="s">
        <v>888</v>
      </c>
      <c r="EX27" s="56" t="s">
        <v>1389</v>
      </c>
      <c r="EY27" s="56" t="s">
        <v>1389</v>
      </c>
      <c r="EZ27" t="s">
        <v>889</v>
      </c>
      <c r="FA27" s="38" t="s">
        <v>1389</v>
      </c>
      <c r="FB27" t="s">
        <v>150</v>
      </c>
      <c r="FC27" s="38" t="s">
        <v>1389</v>
      </c>
      <c r="FD27" t="s">
        <v>150</v>
      </c>
      <c r="FE27" s="38" t="s">
        <v>1463</v>
      </c>
      <c r="FF27" s="38" t="s">
        <v>1467</v>
      </c>
      <c r="FG27" t="s">
        <v>890</v>
      </c>
      <c r="FH27" s="38" t="s">
        <v>1399</v>
      </c>
      <c r="FI27" t="s">
        <v>891</v>
      </c>
      <c r="FJ27" s="38" t="s">
        <v>1389</v>
      </c>
      <c r="FK27" s="38" t="s">
        <v>1389</v>
      </c>
      <c r="FL27" t="s">
        <v>150</v>
      </c>
      <c r="FM27" s="8"/>
      <c r="FN27" s="38" t="s">
        <v>1483</v>
      </c>
      <c r="FO27" t="s">
        <v>892</v>
      </c>
      <c r="FP27" s="38" t="s">
        <v>1517</v>
      </c>
      <c r="FQ27" t="s">
        <v>893</v>
      </c>
      <c r="FS27" t="s">
        <v>894</v>
      </c>
      <c r="FT27" s="10" t="s">
        <v>1548</v>
      </c>
      <c r="FU27" s="9" t="s">
        <v>1554</v>
      </c>
      <c r="FV27" t="s">
        <v>895</v>
      </c>
      <c r="FX27" t="s">
        <v>896</v>
      </c>
      <c r="FY27" t="s">
        <v>193</v>
      </c>
      <c r="FZ27" s="2" t="s">
        <v>708</v>
      </c>
      <c r="GA27" t="s">
        <v>897</v>
      </c>
      <c r="GB27" t="s">
        <v>898</v>
      </c>
      <c r="GC27" s="55" t="str">
        <f t="shared" si="0"/>
        <v>1300</v>
      </c>
      <c r="GD27" s="55">
        <f t="shared" si="1"/>
        <v>0.54166666666666663</v>
      </c>
      <c r="GE27" s="55" t="str">
        <f t="shared" si="2"/>
        <v>1411</v>
      </c>
      <c r="GF27" s="55">
        <f t="shared" si="3"/>
        <v>0.59097222222222223</v>
      </c>
      <c r="GG27" s="58">
        <f t="shared" si="4"/>
        <v>4.9305555555555602E-2</v>
      </c>
      <c r="GH27" s="78"/>
    </row>
    <row r="28" spans="2:190" x14ac:dyDescent="0.3">
      <c r="B28" s="4">
        <v>45988.574629629598</v>
      </c>
      <c r="C28" s="4">
        <v>45988.680891203701</v>
      </c>
      <c r="D28" t="s">
        <v>899</v>
      </c>
      <c r="E28" t="s">
        <v>160</v>
      </c>
      <c r="F28" t="s">
        <v>119</v>
      </c>
      <c r="G28" t="s">
        <v>120</v>
      </c>
      <c r="H28" t="s">
        <v>900</v>
      </c>
      <c r="I28" s="8"/>
      <c r="J28" s="8"/>
      <c r="K28" s="8"/>
      <c r="L28" t="s">
        <v>901</v>
      </c>
      <c r="M28" s="5" t="s">
        <v>902</v>
      </c>
      <c r="N28" s="7"/>
      <c r="O28" s="5">
        <v>4</v>
      </c>
      <c r="P28" s="5">
        <v>4</v>
      </c>
      <c r="Q28" s="5">
        <v>5</v>
      </c>
      <c r="R28" s="2">
        <v>24</v>
      </c>
      <c r="S28" t="s">
        <v>125</v>
      </c>
      <c r="T28" s="8" t="s">
        <v>1048</v>
      </c>
      <c r="U28" t="s">
        <v>903</v>
      </c>
      <c r="V28" t="s">
        <v>166</v>
      </c>
      <c r="W28" t="s">
        <v>904</v>
      </c>
      <c r="X28" t="s">
        <v>905</v>
      </c>
      <c r="Y28" t="s">
        <v>130</v>
      </c>
      <c r="Z28" s="8"/>
      <c r="AA28">
        <v>5</v>
      </c>
      <c r="AB28">
        <v>3</v>
      </c>
      <c r="AC28">
        <v>4</v>
      </c>
      <c r="AD28">
        <v>6</v>
      </c>
      <c r="AE28">
        <v>7</v>
      </c>
      <c r="AF28">
        <v>4</v>
      </c>
      <c r="AG28">
        <v>5</v>
      </c>
      <c r="AH28">
        <v>2</v>
      </c>
      <c r="AI28">
        <v>4</v>
      </c>
      <c r="AJ28">
        <v>2</v>
      </c>
      <c r="AK28" s="8"/>
      <c r="AL28">
        <v>1</v>
      </c>
      <c r="AM28" t="s">
        <v>170</v>
      </c>
      <c r="AN28" t="s">
        <v>132</v>
      </c>
      <c r="AO28" s="8"/>
      <c r="AP28" t="s">
        <v>133</v>
      </c>
      <c r="AQ28" t="s">
        <v>906</v>
      </c>
      <c r="AR28">
        <v>7</v>
      </c>
      <c r="AS28">
        <v>5</v>
      </c>
      <c r="AT28" s="9"/>
      <c r="AU28">
        <v>4</v>
      </c>
      <c r="AV28">
        <v>3</v>
      </c>
      <c r="AW28">
        <v>3</v>
      </c>
      <c r="AX28">
        <v>3</v>
      </c>
      <c r="AY28">
        <v>4</v>
      </c>
      <c r="AZ28">
        <v>5</v>
      </c>
      <c r="BA28">
        <v>2</v>
      </c>
      <c r="BB28" s="8"/>
      <c r="BC28">
        <v>2</v>
      </c>
      <c r="BD28">
        <v>3</v>
      </c>
      <c r="BE28" t="s">
        <v>135</v>
      </c>
      <c r="BF28" s="8"/>
      <c r="BG28">
        <v>7</v>
      </c>
      <c r="BH28">
        <v>3</v>
      </c>
      <c r="BI28">
        <v>4</v>
      </c>
      <c r="BJ28">
        <v>1</v>
      </c>
      <c r="BK28" s="9"/>
      <c r="BL28">
        <v>7</v>
      </c>
      <c r="BM28">
        <v>6</v>
      </c>
      <c r="BN28">
        <v>2</v>
      </c>
      <c r="BO28">
        <v>3</v>
      </c>
      <c r="BP28">
        <v>5</v>
      </c>
      <c r="BQ28">
        <v>5</v>
      </c>
      <c r="BR28">
        <v>3</v>
      </c>
      <c r="BS28">
        <v>6</v>
      </c>
      <c r="BT28">
        <v>3</v>
      </c>
      <c r="BU28">
        <v>3</v>
      </c>
      <c r="BV28">
        <v>6</v>
      </c>
      <c r="BW28">
        <v>6</v>
      </c>
      <c r="BX28">
        <v>7</v>
      </c>
      <c r="BY28">
        <v>7</v>
      </c>
      <c r="BZ28">
        <v>1</v>
      </c>
      <c r="CA28">
        <v>1</v>
      </c>
      <c r="CB28">
        <v>6</v>
      </c>
      <c r="CC28">
        <v>6</v>
      </c>
      <c r="CD28" s="8"/>
      <c r="CE28">
        <v>3</v>
      </c>
      <c r="CF28" s="9"/>
      <c r="CG28">
        <v>2</v>
      </c>
      <c r="CH28">
        <v>3</v>
      </c>
      <c r="CI28">
        <v>3</v>
      </c>
      <c r="CJ28">
        <v>1</v>
      </c>
      <c r="CK28">
        <v>1</v>
      </c>
      <c r="CL28">
        <v>1</v>
      </c>
      <c r="CM28">
        <v>2</v>
      </c>
      <c r="CN28">
        <v>6</v>
      </c>
      <c r="CO28">
        <v>6</v>
      </c>
      <c r="CP28">
        <v>2</v>
      </c>
      <c r="CQ28">
        <v>3</v>
      </c>
      <c r="CR28">
        <v>3</v>
      </c>
      <c r="CS28">
        <v>6</v>
      </c>
      <c r="CT28">
        <v>6</v>
      </c>
      <c r="CU28">
        <v>6</v>
      </c>
      <c r="CV28">
        <v>7</v>
      </c>
      <c r="CW28">
        <v>6</v>
      </c>
      <c r="CX28">
        <v>6</v>
      </c>
      <c r="CY28">
        <v>5</v>
      </c>
      <c r="CZ28">
        <v>5</v>
      </c>
      <c r="DA28">
        <v>3</v>
      </c>
      <c r="DB28">
        <v>1</v>
      </c>
      <c r="DC28">
        <v>1</v>
      </c>
      <c r="DD28">
        <v>1</v>
      </c>
      <c r="DE28">
        <v>5</v>
      </c>
      <c r="DF28">
        <v>5</v>
      </c>
      <c r="DG28">
        <v>7</v>
      </c>
      <c r="DH28">
        <v>2</v>
      </c>
      <c r="DI28">
        <v>4</v>
      </c>
      <c r="DJ28">
        <v>3</v>
      </c>
      <c r="DK28" s="8"/>
      <c r="DL28" t="s">
        <v>173</v>
      </c>
      <c r="DM28" s="7" t="s">
        <v>1206</v>
      </c>
      <c r="DN28" t="s">
        <v>907</v>
      </c>
      <c r="DO28">
        <v>5</v>
      </c>
      <c r="DP28" s="48" t="s">
        <v>1218</v>
      </c>
      <c r="DQ28" t="s">
        <v>908</v>
      </c>
      <c r="DR28" t="s">
        <v>364</v>
      </c>
      <c r="DS28" t="s">
        <v>909</v>
      </c>
      <c r="DT28" s="8"/>
      <c r="DU28" t="s">
        <v>910</v>
      </c>
      <c r="DV28" t="s">
        <v>911</v>
      </c>
      <c r="DW28" s="8"/>
      <c r="DX28">
        <v>7</v>
      </c>
      <c r="DY28">
        <v>6</v>
      </c>
      <c r="DZ28">
        <v>1</v>
      </c>
      <c r="EA28" s="9">
        <v>40</v>
      </c>
      <c r="EB28" t="s">
        <v>912</v>
      </c>
      <c r="EC28" s="8"/>
      <c r="ED28">
        <v>7</v>
      </c>
      <c r="EE28">
        <v>7</v>
      </c>
      <c r="EF28">
        <v>7</v>
      </c>
      <c r="EG28" s="8"/>
      <c r="EH28" t="s">
        <v>144</v>
      </c>
      <c r="EI28" s="7" t="s">
        <v>1353</v>
      </c>
      <c r="EJ28" t="s">
        <v>913</v>
      </c>
      <c r="EK28" s="7" t="s">
        <v>1359</v>
      </c>
      <c r="EL28" t="s">
        <v>914</v>
      </c>
      <c r="EM28" s="8"/>
      <c r="EN28" s="56" t="s">
        <v>1408</v>
      </c>
      <c r="EO28" t="s">
        <v>915</v>
      </c>
      <c r="EP28" s="38" t="s">
        <v>1424</v>
      </c>
      <c r="EQ28" t="s">
        <v>916</v>
      </c>
      <c r="ER28" s="39" t="s">
        <v>1389</v>
      </c>
      <c r="ES28" t="s">
        <v>917</v>
      </c>
      <c r="ET28" s="39" t="s">
        <v>1405</v>
      </c>
      <c r="EU28" s="39" t="s">
        <v>1405</v>
      </c>
      <c r="EV28" s="39"/>
      <c r="EW28" t="s">
        <v>918</v>
      </c>
      <c r="EX28" s="56" t="s">
        <v>1389</v>
      </c>
      <c r="EY28" s="56" t="s">
        <v>1389</v>
      </c>
      <c r="EZ28" t="s">
        <v>919</v>
      </c>
      <c r="FA28" s="38" t="s">
        <v>1389</v>
      </c>
      <c r="FB28" t="s">
        <v>919</v>
      </c>
      <c r="FC28" s="38" t="s">
        <v>1459</v>
      </c>
      <c r="FD28" t="s">
        <v>920</v>
      </c>
      <c r="FE28" s="38" t="s">
        <v>1463</v>
      </c>
      <c r="FF28" s="38" t="s">
        <v>1464</v>
      </c>
      <c r="FG28" t="s">
        <v>921</v>
      </c>
      <c r="FH28" s="38" t="s">
        <v>1399</v>
      </c>
      <c r="FI28" t="s">
        <v>922</v>
      </c>
      <c r="FJ28" s="38" t="s">
        <v>1389</v>
      </c>
      <c r="FK28" s="38" t="s">
        <v>1389</v>
      </c>
      <c r="FL28" t="s">
        <v>923</v>
      </c>
      <c r="FM28" s="8"/>
      <c r="FN28" s="38" t="s">
        <v>1484</v>
      </c>
      <c r="FO28" t="s">
        <v>924</v>
      </c>
      <c r="FP28" s="38" t="s">
        <v>1518</v>
      </c>
      <c r="FQ28" s="32" t="s">
        <v>925</v>
      </c>
      <c r="FS28" t="s">
        <v>256</v>
      </c>
      <c r="FT28" s="10" t="s">
        <v>1544</v>
      </c>
      <c r="FU28" s="9" t="s">
        <v>1567</v>
      </c>
      <c r="FV28" s="32" t="s">
        <v>926</v>
      </c>
      <c r="FX28" t="s">
        <v>927</v>
      </c>
      <c r="FY28" t="s">
        <v>193</v>
      </c>
      <c r="FZ28" s="2" t="s">
        <v>194</v>
      </c>
      <c r="GA28" t="s">
        <v>928</v>
      </c>
      <c r="GB28" t="s">
        <v>929</v>
      </c>
      <c r="GC28" s="55" t="str">
        <f t="shared" si="0"/>
        <v>1400</v>
      </c>
      <c r="GD28" s="55">
        <f t="shared" si="1"/>
        <v>0.58333333333333337</v>
      </c>
      <c r="GE28" s="55" t="str">
        <f t="shared" si="2"/>
        <v>1516</v>
      </c>
      <c r="GF28" s="55">
        <f t="shared" si="3"/>
        <v>0.63611111111111107</v>
      </c>
      <c r="GG28" s="58">
        <f t="shared" si="4"/>
        <v>5.2777777777777701E-2</v>
      </c>
      <c r="GH28" s="78"/>
    </row>
    <row r="29" spans="2:190" x14ac:dyDescent="0.3">
      <c r="B29" s="4">
        <v>45988.574988425898</v>
      </c>
      <c r="C29" s="4">
        <v>45988.6886226852</v>
      </c>
      <c r="D29" t="s">
        <v>930</v>
      </c>
      <c r="E29" t="s">
        <v>160</v>
      </c>
      <c r="F29" t="s">
        <v>119</v>
      </c>
      <c r="G29" t="s">
        <v>120</v>
      </c>
      <c r="H29" t="s">
        <v>931</v>
      </c>
      <c r="I29" s="8"/>
      <c r="J29" s="8"/>
      <c r="K29" s="8"/>
      <c r="L29" t="s">
        <v>932</v>
      </c>
      <c r="M29" s="5" t="s">
        <v>370</v>
      </c>
      <c r="N29" s="7"/>
      <c r="O29" s="5">
        <v>1</v>
      </c>
      <c r="P29" s="5">
        <v>1</v>
      </c>
      <c r="Q29" s="5">
        <v>1</v>
      </c>
      <c r="R29" s="2">
        <v>19</v>
      </c>
      <c r="S29" t="s">
        <v>125</v>
      </c>
      <c r="T29" s="8" t="s">
        <v>1048</v>
      </c>
      <c r="U29" t="s">
        <v>933</v>
      </c>
      <c r="V29" t="s">
        <v>483</v>
      </c>
      <c r="W29" t="s">
        <v>934</v>
      </c>
      <c r="X29" t="s">
        <v>168</v>
      </c>
      <c r="Y29" t="s">
        <v>130</v>
      </c>
      <c r="Z29" s="8"/>
      <c r="AA29">
        <v>6</v>
      </c>
      <c r="AB29">
        <v>5</v>
      </c>
      <c r="AC29">
        <v>3</v>
      </c>
      <c r="AD29">
        <v>2</v>
      </c>
      <c r="AE29">
        <v>7</v>
      </c>
      <c r="AF29">
        <v>1</v>
      </c>
      <c r="AG29">
        <v>5</v>
      </c>
      <c r="AH29">
        <v>3</v>
      </c>
      <c r="AI29">
        <v>3</v>
      </c>
      <c r="AJ29">
        <v>2</v>
      </c>
      <c r="AK29" s="8"/>
      <c r="AL29" s="32">
        <v>6</v>
      </c>
      <c r="AM29" t="s">
        <v>170</v>
      </c>
      <c r="AN29" t="s">
        <v>132</v>
      </c>
      <c r="AO29" s="8"/>
      <c r="AP29" t="s">
        <v>133</v>
      </c>
      <c r="AQ29" t="s">
        <v>935</v>
      </c>
      <c r="AR29">
        <v>6</v>
      </c>
      <c r="AS29">
        <v>6</v>
      </c>
      <c r="AT29" s="9"/>
      <c r="AU29" s="32">
        <v>6</v>
      </c>
      <c r="AV29">
        <v>6</v>
      </c>
      <c r="AW29">
        <v>2</v>
      </c>
      <c r="AX29">
        <v>3</v>
      </c>
      <c r="AY29">
        <v>5</v>
      </c>
      <c r="AZ29">
        <v>5</v>
      </c>
      <c r="BA29">
        <v>3</v>
      </c>
      <c r="BB29" s="8"/>
      <c r="BC29">
        <v>3</v>
      </c>
      <c r="BD29">
        <v>2</v>
      </c>
      <c r="BE29" t="s">
        <v>1162</v>
      </c>
      <c r="BF29" s="8"/>
      <c r="BG29">
        <v>7</v>
      </c>
      <c r="BH29">
        <v>1</v>
      </c>
      <c r="BI29">
        <v>1</v>
      </c>
      <c r="BJ29">
        <v>1</v>
      </c>
      <c r="BK29" s="9"/>
      <c r="BL29">
        <v>5</v>
      </c>
      <c r="BM29">
        <v>3</v>
      </c>
      <c r="BN29">
        <v>4</v>
      </c>
      <c r="BO29">
        <v>5</v>
      </c>
      <c r="BP29">
        <v>5</v>
      </c>
      <c r="BQ29">
        <v>6</v>
      </c>
      <c r="BR29">
        <v>4</v>
      </c>
      <c r="BS29">
        <v>5</v>
      </c>
      <c r="BT29">
        <v>1</v>
      </c>
      <c r="BU29">
        <v>2</v>
      </c>
      <c r="BV29">
        <v>4</v>
      </c>
      <c r="BW29">
        <v>5</v>
      </c>
      <c r="BX29">
        <v>5</v>
      </c>
      <c r="BY29">
        <v>5</v>
      </c>
      <c r="BZ29">
        <v>1</v>
      </c>
      <c r="CA29">
        <v>2</v>
      </c>
      <c r="CB29">
        <v>3</v>
      </c>
      <c r="CC29">
        <v>5</v>
      </c>
      <c r="CD29" s="8"/>
      <c r="CE29" s="32">
        <v>7</v>
      </c>
      <c r="CF29" s="9"/>
      <c r="CG29">
        <v>5</v>
      </c>
      <c r="CH29">
        <v>6</v>
      </c>
      <c r="CI29">
        <v>4</v>
      </c>
      <c r="CJ29">
        <v>2</v>
      </c>
      <c r="CK29">
        <v>2</v>
      </c>
      <c r="CL29">
        <v>1</v>
      </c>
      <c r="CM29">
        <v>6</v>
      </c>
      <c r="CN29">
        <v>7</v>
      </c>
      <c r="CO29">
        <v>6</v>
      </c>
      <c r="CP29">
        <v>1</v>
      </c>
      <c r="CQ29">
        <v>2</v>
      </c>
      <c r="CR29">
        <v>2</v>
      </c>
      <c r="CS29">
        <v>4</v>
      </c>
      <c r="CT29">
        <v>5</v>
      </c>
      <c r="CU29">
        <v>5</v>
      </c>
      <c r="CV29">
        <v>5</v>
      </c>
      <c r="CW29">
        <v>4</v>
      </c>
      <c r="CX29">
        <v>3</v>
      </c>
      <c r="CY29">
        <v>5</v>
      </c>
      <c r="CZ29">
        <v>5</v>
      </c>
      <c r="DA29">
        <v>3</v>
      </c>
      <c r="DB29">
        <v>1</v>
      </c>
      <c r="DC29">
        <v>2</v>
      </c>
      <c r="DD29">
        <v>1</v>
      </c>
      <c r="DE29">
        <v>4</v>
      </c>
      <c r="DF29">
        <v>5</v>
      </c>
      <c r="DG29">
        <v>4</v>
      </c>
      <c r="DH29">
        <v>1</v>
      </c>
      <c r="DI29">
        <v>1</v>
      </c>
      <c r="DJ29">
        <v>1</v>
      </c>
      <c r="DK29" s="8"/>
      <c r="DL29" t="s">
        <v>173</v>
      </c>
      <c r="DM29" s="7" t="s">
        <v>1206</v>
      </c>
      <c r="DN29" t="s">
        <v>936</v>
      </c>
      <c r="DO29">
        <v>5</v>
      </c>
      <c r="DP29" s="48" t="s">
        <v>1218</v>
      </c>
      <c r="DQ29" t="s">
        <v>937</v>
      </c>
      <c r="DR29" t="s">
        <v>331</v>
      </c>
      <c r="DS29" t="s">
        <v>938</v>
      </c>
      <c r="DT29" s="8"/>
      <c r="DU29" t="s">
        <v>939</v>
      </c>
      <c r="DV29" t="s">
        <v>940</v>
      </c>
      <c r="DW29" s="8"/>
      <c r="DX29">
        <v>4</v>
      </c>
      <c r="DY29">
        <v>7</v>
      </c>
      <c r="DZ29">
        <v>1</v>
      </c>
      <c r="EA29" s="9">
        <v>10</v>
      </c>
      <c r="EB29" s="2" t="s">
        <v>400</v>
      </c>
      <c r="EC29" s="49"/>
      <c r="ED29">
        <v>5</v>
      </c>
      <c r="EE29">
        <v>6</v>
      </c>
      <c r="EF29">
        <v>6</v>
      </c>
      <c r="EG29" s="8"/>
      <c r="EH29" t="s">
        <v>144</v>
      </c>
      <c r="EI29" s="7" t="s">
        <v>1353</v>
      </c>
      <c r="EJ29" t="s">
        <v>941</v>
      </c>
      <c r="EK29" s="7" t="s">
        <v>1359</v>
      </c>
      <c r="EL29" t="s">
        <v>942</v>
      </c>
      <c r="EM29" s="8"/>
      <c r="EN29" s="56" t="s">
        <v>1409</v>
      </c>
      <c r="EO29" t="s">
        <v>943</v>
      </c>
      <c r="EP29" s="38" t="s">
        <v>1424</v>
      </c>
      <c r="EQ29" t="s">
        <v>372</v>
      </c>
      <c r="ER29" s="39" t="s">
        <v>1389</v>
      </c>
      <c r="ES29" t="s">
        <v>944</v>
      </c>
      <c r="ET29" s="39" t="s">
        <v>1389</v>
      </c>
      <c r="EU29" s="39" t="s">
        <v>1444</v>
      </c>
      <c r="EV29" s="39" t="s">
        <v>1439</v>
      </c>
      <c r="EW29" t="s">
        <v>945</v>
      </c>
      <c r="EX29" s="56" t="s">
        <v>1451</v>
      </c>
      <c r="EY29" s="56" t="s">
        <v>1454</v>
      </c>
      <c r="EZ29" t="s">
        <v>946</v>
      </c>
      <c r="FA29" s="38" t="s">
        <v>1458</v>
      </c>
      <c r="FB29" t="s">
        <v>947</v>
      </c>
      <c r="FC29" s="38" t="s">
        <v>1389</v>
      </c>
      <c r="FD29" t="s">
        <v>948</v>
      </c>
      <c r="FE29" s="38" t="s">
        <v>1463</v>
      </c>
      <c r="FF29" s="38" t="s">
        <v>1468</v>
      </c>
      <c r="FG29" t="s">
        <v>949</v>
      </c>
      <c r="FH29" s="38" t="s">
        <v>1401</v>
      </c>
      <c r="FI29" t="s">
        <v>950</v>
      </c>
      <c r="FJ29" s="38" t="s">
        <v>1389</v>
      </c>
      <c r="FK29" s="38" t="s">
        <v>1389</v>
      </c>
      <c r="FL29" t="s">
        <v>951</v>
      </c>
      <c r="FM29" s="8"/>
      <c r="FN29" s="38" t="s">
        <v>1495</v>
      </c>
      <c r="FO29" t="s">
        <v>952</v>
      </c>
      <c r="FP29" s="38" t="s">
        <v>1520</v>
      </c>
      <c r="FQ29" t="s">
        <v>953</v>
      </c>
      <c r="FS29" t="s">
        <v>154</v>
      </c>
      <c r="FT29" s="10" t="s">
        <v>1545</v>
      </c>
      <c r="FU29" s="9" t="s">
        <v>1554</v>
      </c>
      <c r="FV29" s="32" t="s">
        <v>954</v>
      </c>
      <c r="FX29" t="s">
        <v>955</v>
      </c>
      <c r="FY29" t="s">
        <v>193</v>
      </c>
      <c r="FZ29" s="2" t="s">
        <v>200</v>
      </c>
      <c r="GA29" t="s">
        <v>956</v>
      </c>
      <c r="GB29" t="s">
        <v>957</v>
      </c>
      <c r="GC29" s="55" t="str">
        <f t="shared" si="0"/>
        <v>1420</v>
      </c>
      <c r="GD29" s="55">
        <f t="shared" si="1"/>
        <v>0.59722222222222221</v>
      </c>
      <c r="GE29" s="55" t="str">
        <f t="shared" si="2"/>
        <v>1530</v>
      </c>
      <c r="GF29" s="55">
        <f t="shared" si="3"/>
        <v>0.64583333333333337</v>
      </c>
      <c r="GG29" s="58">
        <f t="shared" si="4"/>
        <v>4.861111111111116E-2</v>
      </c>
      <c r="GH29" s="78"/>
    </row>
    <row r="30" spans="2:190" x14ac:dyDescent="0.3">
      <c r="B30" s="4">
        <v>45989.442372685196</v>
      </c>
      <c r="C30" s="4">
        <v>45989.502847222197</v>
      </c>
      <c r="D30" t="s">
        <v>958</v>
      </c>
      <c r="E30" t="s">
        <v>160</v>
      </c>
      <c r="F30" t="s">
        <v>119</v>
      </c>
      <c r="G30" t="s">
        <v>120</v>
      </c>
      <c r="H30" t="s">
        <v>959</v>
      </c>
      <c r="I30" s="8"/>
      <c r="J30" s="8"/>
      <c r="K30" s="8"/>
      <c r="L30" t="s">
        <v>122</v>
      </c>
      <c r="M30" s="5" t="s">
        <v>960</v>
      </c>
      <c r="N30" s="7" t="s">
        <v>1045</v>
      </c>
      <c r="O30" s="5">
        <v>5</v>
      </c>
      <c r="P30" s="5"/>
      <c r="Q30" s="5"/>
      <c r="R30" s="2">
        <v>22</v>
      </c>
      <c r="S30" t="s">
        <v>125</v>
      </c>
      <c r="T30" s="8" t="s">
        <v>1049</v>
      </c>
      <c r="U30" t="s">
        <v>294</v>
      </c>
      <c r="V30" t="s">
        <v>166</v>
      </c>
      <c r="W30" t="s">
        <v>961</v>
      </c>
      <c r="X30" t="s">
        <v>168</v>
      </c>
      <c r="Y30" t="s">
        <v>130</v>
      </c>
      <c r="Z30" s="8"/>
      <c r="AA30">
        <v>5</v>
      </c>
      <c r="AB30">
        <v>4</v>
      </c>
      <c r="AC30">
        <v>6</v>
      </c>
      <c r="AD30">
        <v>4</v>
      </c>
      <c r="AE30">
        <v>6</v>
      </c>
      <c r="AF30">
        <v>5</v>
      </c>
      <c r="AG30">
        <v>6</v>
      </c>
      <c r="AH30">
        <v>5</v>
      </c>
      <c r="AI30">
        <v>4</v>
      </c>
      <c r="AJ30">
        <v>4</v>
      </c>
      <c r="AK30" s="8"/>
      <c r="AL30">
        <v>1</v>
      </c>
      <c r="AM30" t="s">
        <v>170</v>
      </c>
      <c r="AN30" t="s">
        <v>132</v>
      </c>
      <c r="AO30" s="8"/>
      <c r="AP30" t="s">
        <v>133</v>
      </c>
      <c r="AQ30" t="s">
        <v>962</v>
      </c>
      <c r="AR30">
        <v>4</v>
      </c>
      <c r="AS30">
        <v>3</v>
      </c>
      <c r="AT30" s="9"/>
      <c r="AU30">
        <v>3</v>
      </c>
      <c r="AV30">
        <v>3</v>
      </c>
      <c r="AW30">
        <v>4</v>
      </c>
      <c r="AX30">
        <v>4</v>
      </c>
      <c r="AY30">
        <v>4</v>
      </c>
      <c r="AZ30">
        <v>4</v>
      </c>
      <c r="BA30">
        <v>2</v>
      </c>
      <c r="BB30" s="8"/>
      <c r="BC30">
        <v>4</v>
      </c>
      <c r="BD30">
        <v>4</v>
      </c>
      <c r="BE30" t="s">
        <v>135</v>
      </c>
      <c r="BF30" s="8"/>
      <c r="BG30">
        <v>4</v>
      </c>
      <c r="BH30">
        <v>5</v>
      </c>
      <c r="BI30">
        <v>3</v>
      </c>
      <c r="BJ30">
        <v>2</v>
      </c>
      <c r="BK30" s="9"/>
      <c r="BL30">
        <v>6</v>
      </c>
      <c r="BM30">
        <v>6</v>
      </c>
      <c r="BN30">
        <v>5</v>
      </c>
      <c r="BO30">
        <v>4</v>
      </c>
      <c r="BP30">
        <v>3</v>
      </c>
      <c r="BQ30">
        <v>5</v>
      </c>
      <c r="BR30">
        <v>4</v>
      </c>
      <c r="BS30">
        <v>3</v>
      </c>
      <c r="BT30">
        <v>6</v>
      </c>
      <c r="BU30">
        <v>6</v>
      </c>
      <c r="BV30">
        <v>6</v>
      </c>
      <c r="BW30">
        <v>6</v>
      </c>
      <c r="BX30">
        <v>6</v>
      </c>
      <c r="BY30">
        <v>5</v>
      </c>
      <c r="BZ30">
        <v>4</v>
      </c>
      <c r="CA30">
        <v>5</v>
      </c>
      <c r="CB30">
        <v>4</v>
      </c>
      <c r="CC30">
        <v>4</v>
      </c>
      <c r="CD30" s="8"/>
      <c r="CE30" s="32">
        <v>5</v>
      </c>
      <c r="CF30" s="9"/>
      <c r="CG30">
        <v>2</v>
      </c>
      <c r="CH30">
        <v>1</v>
      </c>
      <c r="CI30">
        <v>2</v>
      </c>
      <c r="CJ30">
        <v>3</v>
      </c>
      <c r="CK30">
        <v>4</v>
      </c>
      <c r="CL30">
        <v>4</v>
      </c>
      <c r="CM30">
        <v>6</v>
      </c>
      <c r="CN30">
        <v>4</v>
      </c>
      <c r="CO30">
        <v>6</v>
      </c>
      <c r="CP30">
        <v>5</v>
      </c>
      <c r="CQ30">
        <v>6</v>
      </c>
      <c r="CR30">
        <v>5</v>
      </c>
      <c r="CS30">
        <v>6</v>
      </c>
      <c r="CT30">
        <v>6</v>
      </c>
      <c r="CU30">
        <v>6</v>
      </c>
      <c r="CV30">
        <v>6</v>
      </c>
      <c r="CW30">
        <v>6</v>
      </c>
      <c r="CX30">
        <v>6</v>
      </c>
      <c r="CY30">
        <v>6</v>
      </c>
      <c r="CZ30">
        <v>6</v>
      </c>
      <c r="DA30">
        <v>6</v>
      </c>
      <c r="DB30">
        <v>2</v>
      </c>
      <c r="DC30">
        <v>3</v>
      </c>
      <c r="DD30">
        <v>2</v>
      </c>
      <c r="DE30">
        <v>5</v>
      </c>
      <c r="DF30">
        <v>5</v>
      </c>
      <c r="DG30">
        <v>4</v>
      </c>
      <c r="DH30">
        <v>2</v>
      </c>
      <c r="DI30">
        <v>3</v>
      </c>
      <c r="DJ30">
        <v>2</v>
      </c>
      <c r="DK30" s="8"/>
      <c r="DL30" t="s">
        <v>425</v>
      </c>
      <c r="DM30" s="7"/>
      <c r="DN30" t="s">
        <v>963</v>
      </c>
      <c r="DO30">
        <v>5</v>
      </c>
      <c r="DP30" s="48" t="s">
        <v>1218</v>
      </c>
      <c r="DQ30" t="s">
        <v>964</v>
      </c>
      <c r="DR30" t="s">
        <v>364</v>
      </c>
      <c r="DS30" t="s">
        <v>965</v>
      </c>
      <c r="DT30" s="8"/>
      <c r="DU30" t="s">
        <v>966</v>
      </c>
      <c r="DV30" t="s">
        <v>966</v>
      </c>
      <c r="DW30" s="8"/>
      <c r="DX30">
        <v>2</v>
      </c>
      <c r="DY30">
        <v>1</v>
      </c>
      <c r="DZ30">
        <v>1</v>
      </c>
      <c r="EA30" s="9">
        <v>5</v>
      </c>
      <c r="EB30" s="2" t="s">
        <v>803</v>
      </c>
      <c r="EC30" s="49"/>
      <c r="ED30">
        <v>5</v>
      </c>
      <c r="EE30">
        <v>3</v>
      </c>
      <c r="EF30">
        <v>3</v>
      </c>
      <c r="EG30" s="8"/>
      <c r="EH30" t="s">
        <v>274</v>
      </c>
      <c r="EI30" s="7" t="s">
        <v>1356</v>
      </c>
      <c r="EJ30" t="s">
        <v>967</v>
      </c>
      <c r="EK30" s="7" t="s">
        <v>1360</v>
      </c>
      <c r="EL30" t="s">
        <v>126</v>
      </c>
      <c r="EM30" s="8"/>
      <c r="EN30" s="56" t="s">
        <v>1389</v>
      </c>
      <c r="EO30" t="s">
        <v>968</v>
      </c>
      <c r="EP30" s="38" t="s">
        <v>1423</v>
      </c>
      <c r="EQ30" t="s">
        <v>969</v>
      </c>
      <c r="ER30" s="39" t="s">
        <v>1389</v>
      </c>
      <c r="ES30" t="s">
        <v>674</v>
      </c>
      <c r="ET30" s="39" t="s">
        <v>1448</v>
      </c>
      <c r="EU30" s="39" t="s">
        <v>1389</v>
      </c>
      <c r="EV30" s="39"/>
      <c r="EW30" t="s">
        <v>970</v>
      </c>
      <c r="EX30" s="56" t="s">
        <v>1389</v>
      </c>
      <c r="EY30" s="56" t="s">
        <v>1389</v>
      </c>
      <c r="EZ30" t="s">
        <v>971</v>
      </c>
      <c r="FA30" s="38" t="s">
        <v>1389</v>
      </c>
      <c r="FB30" t="s">
        <v>150</v>
      </c>
      <c r="FC30" s="38" t="s">
        <v>1389</v>
      </c>
      <c r="FD30" t="s">
        <v>150</v>
      </c>
      <c r="FE30" s="38" t="s">
        <v>1465</v>
      </c>
      <c r="FF30" s="38" t="s">
        <v>1389</v>
      </c>
      <c r="FG30" t="s">
        <v>972</v>
      </c>
      <c r="FH30" s="38" t="s">
        <v>1399</v>
      </c>
      <c r="FI30" t="s">
        <v>973</v>
      </c>
      <c r="FJ30" s="38" t="s">
        <v>1389</v>
      </c>
      <c r="FK30" s="38" t="s">
        <v>1389</v>
      </c>
      <c r="FL30" t="s">
        <v>150</v>
      </c>
      <c r="FM30" s="8"/>
      <c r="FN30" s="38" t="s">
        <v>1483</v>
      </c>
      <c r="FO30" t="s">
        <v>974</v>
      </c>
      <c r="FP30" s="38" t="s">
        <v>1499</v>
      </c>
      <c r="FQ30" t="s">
        <v>975</v>
      </c>
      <c r="FS30" t="s">
        <v>154</v>
      </c>
      <c r="FT30" s="10" t="s">
        <v>1545</v>
      </c>
      <c r="FU30" s="9" t="s">
        <v>1568</v>
      </c>
      <c r="FV30" t="s">
        <v>976</v>
      </c>
      <c r="FX30" t="s">
        <v>156</v>
      </c>
      <c r="FY30" t="s">
        <v>193</v>
      </c>
      <c r="FZ30" s="2" t="s">
        <v>194</v>
      </c>
      <c r="GA30" t="s">
        <v>977</v>
      </c>
      <c r="GB30" t="s">
        <v>978</v>
      </c>
      <c r="GC30" s="55" t="str">
        <f t="shared" si="0"/>
        <v>0945</v>
      </c>
      <c r="GD30" s="55">
        <f t="shared" si="1"/>
        <v>0.40625</v>
      </c>
      <c r="GE30" s="55" t="str">
        <f t="shared" si="2"/>
        <v>1100</v>
      </c>
      <c r="GF30" s="55">
        <f t="shared" si="3"/>
        <v>0.45833333333333331</v>
      </c>
      <c r="GG30" s="58">
        <f t="shared" si="4"/>
        <v>5.2083333333333315E-2</v>
      </c>
      <c r="GH30" s="78"/>
    </row>
    <row r="31" spans="2:190" x14ac:dyDescent="0.3">
      <c r="B31" s="4">
        <v>45989.511909722198</v>
      </c>
      <c r="C31" s="4">
        <v>45989.571018518502</v>
      </c>
      <c r="D31" t="s">
        <v>979</v>
      </c>
      <c r="E31" t="s">
        <v>160</v>
      </c>
      <c r="F31" t="s">
        <v>119</v>
      </c>
      <c r="G31" t="s">
        <v>120</v>
      </c>
      <c r="H31" t="s">
        <v>980</v>
      </c>
      <c r="I31" s="8"/>
      <c r="J31" s="8"/>
      <c r="K31" s="8"/>
      <c r="L31" t="s">
        <v>981</v>
      </c>
      <c r="M31" s="5" t="s">
        <v>982</v>
      </c>
      <c r="N31" s="7" t="s">
        <v>1045</v>
      </c>
      <c r="O31" s="5">
        <v>7</v>
      </c>
      <c r="P31" s="5">
        <v>7</v>
      </c>
      <c r="Q31" s="5"/>
      <c r="R31" s="2">
        <v>24</v>
      </c>
      <c r="S31" t="s">
        <v>125</v>
      </c>
      <c r="T31" s="8" t="s">
        <v>1048</v>
      </c>
      <c r="U31" t="s">
        <v>983</v>
      </c>
      <c r="V31" t="s">
        <v>166</v>
      </c>
      <c r="W31" t="s">
        <v>984</v>
      </c>
      <c r="X31" t="s">
        <v>168</v>
      </c>
      <c r="Y31" t="s">
        <v>130</v>
      </c>
      <c r="Z31" s="8"/>
      <c r="AA31">
        <v>6</v>
      </c>
      <c r="AB31">
        <v>4</v>
      </c>
      <c r="AC31">
        <v>6</v>
      </c>
      <c r="AD31">
        <v>4</v>
      </c>
      <c r="AE31">
        <v>7</v>
      </c>
      <c r="AF31">
        <v>2</v>
      </c>
      <c r="AG31">
        <v>6</v>
      </c>
      <c r="AH31">
        <v>4</v>
      </c>
      <c r="AI31">
        <v>5</v>
      </c>
      <c r="AJ31">
        <v>3</v>
      </c>
      <c r="AK31" s="8"/>
      <c r="AL31">
        <v>5</v>
      </c>
      <c r="AM31" t="s">
        <v>170</v>
      </c>
      <c r="AN31" t="s">
        <v>132</v>
      </c>
      <c r="AO31" s="8"/>
      <c r="AP31" t="s">
        <v>133</v>
      </c>
      <c r="AQ31" t="s">
        <v>985</v>
      </c>
      <c r="AR31">
        <v>7</v>
      </c>
      <c r="AS31">
        <v>7</v>
      </c>
      <c r="AT31" s="9"/>
      <c r="AU31" s="32">
        <v>6</v>
      </c>
      <c r="AV31">
        <v>1</v>
      </c>
      <c r="AW31">
        <v>4</v>
      </c>
      <c r="AX31">
        <v>5</v>
      </c>
      <c r="AY31">
        <v>3</v>
      </c>
      <c r="AZ31">
        <v>3</v>
      </c>
      <c r="BA31">
        <v>5</v>
      </c>
      <c r="BB31" s="8"/>
      <c r="BC31">
        <v>2</v>
      </c>
      <c r="BD31">
        <v>3</v>
      </c>
      <c r="BE31" t="s">
        <v>1158</v>
      </c>
      <c r="BF31" s="8"/>
      <c r="BG31">
        <v>7</v>
      </c>
      <c r="BH31">
        <v>3</v>
      </c>
      <c r="BI31">
        <v>2</v>
      </c>
      <c r="BJ31">
        <v>1</v>
      </c>
      <c r="BK31" s="9"/>
      <c r="BL31">
        <v>4</v>
      </c>
      <c r="BM31">
        <v>5</v>
      </c>
      <c r="BN31">
        <v>5</v>
      </c>
      <c r="BO31">
        <v>5</v>
      </c>
      <c r="BP31">
        <v>7</v>
      </c>
      <c r="BQ31">
        <v>7</v>
      </c>
      <c r="BR31">
        <v>5</v>
      </c>
      <c r="BS31">
        <v>5</v>
      </c>
      <c r="BT31">
        <v>4</v>
      </c>
      <c r="BU31">
        <v>3</v>
      </c>
      <c r="BV31">
        <v>6</v>
      </c>
      <c r="BW31">
        <v>7</v>
      </c>
      <c r="BX31">
        <v>7</v>
      </c>
      <c r="BY31">
        <v>7</v>
      </c>
      <c r="BZ31">
        <v>1</v>
      </c>
      <c r="CA31">
        <v>2</v>
      </c>
      <c r="CB31">
        <v>3</v>
      </c>
      <c r="CC31">
        <v>3</v>
      </c>
      <c r="CD31" s="8"/>
      <c r="CE31" s="32">
        <v>8</v>
      </c>
      <c r="CF31" s="9"/>
      <c r="CG31">
        <v>2</v>
      </c>
      <c r="CH31">
        <v>1</v>
      </c>
      <c r="CI31">
        <v>2</v>
      </c>
      <c r="CJ31">
        <v>3</v>
      </c>
      <c r="CK31">
        <v>3</v>
      </c>
      <c r="CL31">
        <v>6</v>
      </c>
      <c r="CM31">
        <v>7</v>
      </c>
      <c r="CN31">
        <v>7</v>
      </c>
      <c r="CO31">
        <v>7</v>
      </c>
      <c r="CP31">
        <v>5</v>
      </c>
      <c r="CQ31">
        <v>7</v>
      </c>
      <c r="CR31">
        <v>5</v>
      </c>
      <c r="CS31">
        <v>6</v>
      </c>
      <c r="CT31">
        <v>7</v>
      </c>
      <c r="CU31">
        <v>7</v>
      </c>
      <c r="CV31">
        <v>6</v>
      </c>
      <c r="CW31">
        <v>7</v>
      </c>
      <c r="CX31">
        <v>6</v>
      </c>
      <c r="CY31">
        <v>2</v>
      </c>
      <c r="CZ31">
        <v>4</v>
      </c>
      <c r="DA31">
        <v>4</v>
      </c>
      <c r="DB31">
        <v>3</v>
      </c>
      <c r="DC31">
        <v>1</v>
      </c>
      <c r="DD31">
        <v>1</v>
      </c>
      <c r="DE31">
        <v>4</v>
      </c>
      <c r="DF31">
        <v>4</v>
      </c>
      <c r="DG31">
        <v>4</v>
      </c>
      <c r="DH31">
        <v>2</v>
      </c>
      <c r="DI31">
        <v>3</v>
      </c>
      <c r="DJ31">
        <v>3</v>
      </c>
      <c r="DK31" s="8"/>
      <c r="DL31" t="s">
        <v>549</v>
      </c>
      <c r="DM31" s="7"/>
      <c r="DN31" t="s">
        <v>986</v>
      </c>
      <c r="DO31">
        <v>7</v>
      </c>
      <c r="DP31" s="48" t="s">
        <v>1218</v>
      </c>
      <c r="DQ31" t="s">
        <v>987</v>
      </c>
      <c r="DR31" t="s">
        <v>331</v>
      </c>
      <c r="DS31" t="s">
        <v>988</v>
      </c>
      <c r="DT31" s="8"/>
      <c r="DU31" t="s">
        <v>989</v>
      </c>
      <c r="DV31" t="s">
        <v>990</v>
      </c>
      <c r="DW31" s="8"/>
      <c r="DX31">
        <v>1</v>
      </c>
      <c r="DY31">
        <v>1</v>
      </c>
      <c r="DZ31">
        <v>4</v>
      </c>
      <c r="EA31" s="9">
        <v>10</v>
      </c>
      <c r="EB31" s="2" t="s">
        <v>400</v>
      </c>
      <c r="EC31" s="49"/>
      <c r="ED31">
        <v>2</v>
      </c>
      <c r="EE31">
        <v>4</v>
      </c>
      <c r="EF31">
        <v>6</v>
      </c>
      <c r="EG31" s="8"/>
      <c r="EH31" t="s">
        <v>144</v>
      </c>
      <c r="EI31" s="7" t="s">
        <v>1356</v>
      </c>
      <c r="EJ31" t="s">
        <v>991</v>
      </c>
      <c r="EK31" s="7" t="s">
        <v>1359</v>
      </c>
      <c r="EL31" t="s">
        <v>992</v>
      </c>
      <c r="EM31" s="8"/>
      <c r="EN31" s="56" t="s">
        <v>1405</v>
      </c>
      <c r="EO31" t="s">
        <v>993</v>
      </c>
      <c r="EP31" s="38" t="s">
        <v>1423</v>
      </c>
      <c r="EQ31" t="s">
        <v>994</v>
      </c>
      <c r="ER31" s="56" t="s">
        <v>1405</v>
      </c>
      <c r="ES31" t="s">
        <v>995</v>
      </c>
      <c r="ET31" s="39" t="s">
        <v>1445</v>
      </c>
      <c r="EU31" s="39" t="s">
        <v>1389</v>
      </c>
      <c r="EV31" s="39"/>
      <c r="EW31" s="32" t="s">
        <v>996</v>
      </c>
      <c r="EX31" s="56" t="s">
        <v>1405</v>
      </c>
      <c r="EY31" s="56" t="s">
        <v>1405</v>
      </c>
      <c r="EZ31" t="s">
        <v>997</v>
      </c>
      <c r="FA31" s="38" t="s">
        <v>1405</v>
      </c>
      <c r="FB31" t="s">
        <v>998</v>
      </c>
      <c r="FC31" s="38" t="s">
        <v>1389</v>
      </c>
      <c r="FD31" t="s">
        <v>999</v>
      </c>
      <c r="FE31" s="38" t="s">
        <v>1463</v>
      </c>
      <c r="FF31" s="38" t="s">
        <v>1389</v>
      </c>
      <c r="FG31" t="s">
        <v>1000</v>
      </c>
      <c r="FH31" s="38" t="s">
        <v>1405</v>
      </c>
      <c r="FI31" t="s">
        <v>1001</v>
      </c>
      <c r="FJ31" s="38" t="s">
        <v>1396</v>
      </c>
      <c r="FK31" s="38" t="s">
        <v>1396</v>
      </c>
      <c r="FL31" t="s">
        <v>1002</v>
      </c>
      <c r="FM31" s="8"/>
      <c r="FN31" s="38" t="s">
        <v>1483</v>
      </c>
      <c r="FO31" t="s">
        <v>1003</v>
      </c>
      <c r="FP31" s="38" t="s">
        <v>1521</v>
      </c>
      <c r="FQ31" t="s">
        <v>1004</v>
      </c>
      <c r="FS31" t="s">
        <v>256</v>
      </c>
      <c r="FT31" s="10" t="s">
        <v>1544</v>
      </c>
      <c r="FU31" s="9" t="s">
        <v>1558</v>
      </c>
      <c r="FV31" t="s">
        <v>1005</v>
      </c>
      <c r="FX31" t="s">
        <v>1006</v>
      </c>
      <c r="FY31" t="s">
        <v>193</v>
      </c>
      <c r="FZ31" s="2" t="s">
        <v>708</v>
      </c>
      <c r="GA31" t="s">
        <v>1007</v>
      </c>
      <c r="GB31" t="s">
        <v>1008</v>
      </c>
      <c r="GC31" s="55" t="str">
        <f t="shared" si="0"/>
        <v>1115</v>
      </c>
      <c r="GD31" s="55">
        <f t="shared" si="1"/>
        <v>0.46875</v>
      </c>
      <c r="GE31" s="55" t="str">
        <f t="shared" si="2"/>
        <v>1234</v>
      </c>
      <c r="GF31" s="55">
        <f t="shared" si="3"/>
        <v>0.52361111111111114</v>
      </c>
      <c r="GG31" s="58">
        <f t="shared" si="4"/>
        <v>5.4861111111111138E-2</v>
      </c>
      <c r="GH31" s="78"/>
    </row>
    <row r="32" spans="2:190" x14ac:dyDescent="0.3">
      <c r="B32" s="4">
        <v>45989.497083333299</v>
      </c>
      <c r="C32" s="4">
        <v>45989.598553240699</v>
      </c>
      <c r="D32" t="s">
        <v>1009</v>
      </c>
      <c r="E32" t="s">
        <v>160</v>
      </c>
      <c r="F32" t="s">
        <v>119</v>
      </c>
      <c r="G32" t="s">
        <v>120</v>
      </c>
      <c r="H32" t="s">
        <v>1010</v>
      </c>
      <c r="I32" s="8"/>
      <c r="J32" s="8"/>
      <c r="K32" s="8"/>
      <c r="L32" t="s">
        <v>1011</v>
      </c>
      <c r="M32" s="5" t="s">
        <v>1012</v>
      </c>
      <c r="N32" s="7"/>
      <c r="O32" s="5">
        <v>6</v>
      </c>
      <c r="P32" s="5">
        <v>6</v>
      </c>
      <c r="Q32" s="5">
        <v>5</v>
      </c>
      <c r="R32" s="2">
        <v>22</v>
      </c>
      <c r="S32" t="s">
        <v>125</v>
      </c>
      <c r="T32" s="8" t="s">
        <v>1013</v>
      </c>
      <c r="U32" t="s">
        <v>1013</v>
      </c>
      <c r="V32" t="s">
        <v>483</v>
      </c>
      <c r="W32" t="s">
        <v>1014</v>
      </c>
      <c r="X32" t="s">
        <v>1015</v>
      </c>
      <c r="Y32" t="s">
        <v>130</v>
      </c>
      <c r="Z32" s="8"/>
      <c r="AA32">
        <v>4</v>
      </c>
      <c r="AB32">
        <v>2</v>
      </c>
      <c r="AC32">
        <v>4</v>
      </c>
      <c r="AD32">
        <v>5</v>
      </c>
      <c r="AE32">
        <v>6</v>
      </c>
      <c r="AF32">
        <v>4</v>
      </c>
      <c r="AG32">
        <v>5</v>
      </c>
      <c r="AH32">
        <v>5</v>
      </c>
      <c r="AI32">
        <v>4</v>
      </c>
      <c r="AJ32">
        <v>3</v>
      </c>
      <c r="AK32" s="8"/>
      <c r="AL32" s="32">
        <v>6</v>
      </c>
      <c r="AM32" t="s">
        <v>170</v>
      </c>
      <c r="AN32" t="s">
        <v>132</v>
      </c>
      <c r="AO32" s="8"/>
      <c r="AP32" t="s">
        <v>133</v>
      </c>
      <c r="AQ32" t="s">
        <v>1016</v>
      </c>
      <c r="AR32">
        <v>7</v>
      </c>
      <c r="AS32">
        <v>6</v>
      </c>
      <c r="AT32" s="9"/>
      <c r="AU32">
        <v>2</v>
      </c>
      <c r="AV32">
        <v>1</v>
      </c>
      <c r="AW32">
        <v>6</v>
      </c>
      <c r="AX32">
        <v>6</v>
      </c>
      <c r="AY32">
        <v>7</v>
      </c>
      <c r="AZ32">
        <v>1</v>
      </c>
      <c r="BA32">
        <v>6</v>
      </c>
      <c r="BB32" s="8"/>
      <c r="BC32">
        <v>7</v>
      </c>
      <c r="BD32">
        <v>5</v>
      </c>
      <c r="BE32" t="s">
        <v>1158</v>
      </c>
      <c r="BF32" s="8"/>
      <c r="BG32">
        <v>6</v>
      </c>
      <c r="BH32">
        <v>2</v>
      </c>
      <c r="BI32">
        <v>1</v>
      </c>
      <c r="BJ32">
        <v>2</v>
      </c>
      <c r="BK32" s="9"/>
      <c r="BL32">
        <v>7</v>
      </c>
      <c r="BM32">
        <v>6</v>
      </c>
      <c r="BN32">
        <v>6</v>
      </c>
      <c r="BO32">
        <v>7</v>
      </c>
      <c r="BP32">
        <v>7</v>
      </c>
      <c r="BQ32">
        <v>7</v>
      </c>
      <c r="BR32">
        <v>7</v>
      </c>
      <c r="BS32">
        <v>1</v>
      </c>
      <c r="BT32">
        <v>7</v>
      </c>
      <c r="BU32">
        <v>7</v>
      </c>
      <c r="BV32">
        <v>7</v>
      </c>
      <c r="BW32">
        <v>7</v>
      </c>
      <c r="BX32">
        <v>7</v>
      </c>
      <c r="BY32">
        <v>7</v>
      </c>
      <c r="BZ32">
        <v>6</v>
      </c>
      <c r="CA32">
        <v>4</v>
      </c>
      <c r="CB32">
        <v>7</v>
      </c>
      <c r="CC32">
        <v>7</v>
      </c>
      <c r="CD32" s="8"/>
      <c r="CE32">
        <v>2</v>
      </c>
      <c r="CF32" s="9"/>
      <c r="CG32">
        <v>6</v>
      </c>
      <c r="CH32">
        <v>5</v>
      </c>
      <c r="CI32">
        <v>5</v>
      </c>
      <c r="CJ32">
        <v>5</v>
      </c>
      <c r="CK32">
        <v>5</v>
      </c>
      <c r="CL32">
        <v>5</v>
      </c>
      <c r="CM32">
        <v>7</v>
      </c>
      <c r="CN32">
        <v>7</v>
      </c>
      <c r="CO32">
        <v>7</v>
      </c>
      <c r="CP32">
        <v>7</v>
      </c>
      <c r="CQ32">
        <v>7</v>
      </c>
      <c r="CR32">
        <v>7</v>
      </c>
      <c r="CS32">
        <v>7</v>
      </c>
      <c r="CT32">
        <v>7</v>
      </c>
      <c r="CU32">
        <v>7</v>
      </c>
      <c r="CV32">
        <v>6</v>
      </c>
      <c r="CW32">
        <v>7</v>
      </c>
      <c r="CX32">
        <v>7</v>
      </c>
      <c r="CY32">
        <v>6</v>
      </c>
      <c r="CZ32">
        <v>6</v>
      </c>
      <c r="DA32">
        <v>6</v>
      </c>
      <c r="DB32">
        <v>5</v>
      </c>
      <c r="DC32">
        <v>5</v>
      </c>
      <c r="DD32">
        <v>6</v>
      </c>
      <c r="DE32">
        <v>6</v>
      </c>
      <c r="DF32">
        <v>6</v>
      </c>
      <c r="DG32">
        <v>6</v>
      </c>
      <c r="DH32">
        <v>6</v>
      </c>
      <c r="DI32">
        <v>6</v>
      </c>
      <c r="DJ32">
        <v>6</v>
      </c>
      <c r="DK32" s="8"/>
      <c r="DL32" t="s">
        <v>173</v>
      </c>
      <c r="DM32" s="7" t="s">
        <v>1206</v>
      </c>
      <c r="DN32" t="s">
        <v>1017</v>
      </c>
      <c r="DO32">
        <v>6</v>
      </c>
      <c r="DP32" s="48" t="s">
        <v>1218</v>
      </c>
      <c r="DQ32" t="s">
        <v>1018</v>
      </c>
      <c r="DR32" t="s">
        <v>176</v>
      </c>
      <c r="DS32" t="s">
        <v>1019</v>
      </c>
      <c r="DT32" s="8"/>
      <c r="DU32" t="s">
        <v>1020</v>
      </c>
      <c r="DV32" s="32" t="s">
        <v>1021</v>
      </c>
      <c r="DW32" s="8"/>
      <c r="DX32">
        <v>4</v>
      </c>
      <c r="DY32">
        <v>1</v>
      </c>
      <c r="DZ32">
        <v>1</v>
      </c>
      <c r="EA32" s="9">
        <v>5</v>
      </c>
      <c r="EB32" t="s">
        <v>1022</v>
      </c>
      <c r="EC32" s="8"/>
      <c r="ED32">
        <v>7</v>
      </c>
      <c r="EE32">
        <v>7</v>
      </c>
      <c r="EF32">
        <v>6</v>
      </c>
      <c r="EG32" s="8"/>
      <c r="EH32" t="s">
        <v>144</v>
      </c>
      <c r="EI32" s="7" t="s">
        <v>1354</v>
      </c>
      <c r="EJ32" t="s">
        <v>1023</v>
      </c>
      <c r="EK32" s="7" t="s">
        <v>1359</v>
      </c>
      <c r="EL32" t="s">
        <v>1024</v>
      </c>
      <c r="EM32" s="8"/>
      <c r="EN32" s="56" t="s">
        <v>1389</v>
      </c>
      <c r="EO32" t="s">
        <v>1025</v>
      </c>
      <c r="EP32" s="38" t="s">
        <v>1389</v>
      </c>
      <c r="EQ32" t="s">
        <v>1026</v>
      </c>
      <c r="ER32" s="39" t="s">
        <v>1437</v>
      </c>
      <c r="ES32" t="s">
        <v>184</v>
      </c>
      <c r="ET32" s="39" t="s">
        <v>1389</v>
      </c>
      <c r="EU32" s="39" t="s">
        <v>1447</v>
      </c>
      <c r="EV32" s="39"/>
      <c r="EW32" t="s">
        <v>1027</v>
      </c>
      <c r="EX32" s="56" t="s">
        <v>1456</v>
      </c>
      <c r="EY32" s="56" t="s">
        <v>1389</v>
      </c>
      <c r="EZ32" t="s">
        <v>1028</v>
      </c>
      <c r="FA32" s="38" t="s">
        <v>1439</v>
      </c>
      <c r="FB32" t="s">
        <v>1029</v>
      </c>
      <c r="FC32" s="38" t="s">
        <v>1460</v>
      </c>
      <c r="FD32" t="s">
        <v>1030</v>
      </c>
      <c r="FE32" s="38" t="s">
        <v>1463</v>
      </c>
      <c r="FF32" s="38" t="s">
        <v>1389</v>
      </c>
      <c r="FG32" t="s">
        <v>1031</v>
      </c>
      <c r="FH32" s="38" t="s">
        <v>1389</v>
      </c>
      <c r="FI32" t="s">
        <v>597</v>
      </c>
      <c r="FJ32" s="38" t="s">
        <v>1389</v>
      </c>
      <c r="FK32" s="38" t="s">
        <v>1389</v>
      </c>
      <c r="FL32" t="s">
        <v>1032</v>
      </c>
      <c r="FM32" s="8"/>
      <c r="FN32" s="38" t="s">
        <v>1485</v>
      </c>
      <c r="FO32" t="s">
        <v>1033</v>
      </c>
      <c r="FP32" s="38" t="s">
        <v>1522</v>
      </c>
      <c r="FQ32" t="s">
        <v>1034</v>
      </c>
      <c r="FS32" t="s">
        <v>256</v>
      </c>
      <c r="FT32" s="10" t="s">
        <v>1544</v>
      </c>
      <c r="FU32" s="9" t="s">
        <v>1569</v>
      </c>
      <c r="FV32" t="s">
        <v>1035</v>
      </c>
      <c r="FX32" t="s">
        <v>1036</v>
      </c>
      <c r="FY32" t="s">
        <v>193</v>
      </c>
      <c r="FZ32" s="2" t="s">
        <v>1037</v>
      </c>
      <c r="GA32" t="s">
        <v>1038</v>
      </c>
      <c r="GB32" t="s">
        <v>1039</v>
      </c>
      <c r="GC32" s="55" t="str">
        <f t="shared" si="0"/>
        <v>1100</v>
      </c>
      <c r="GD32" s="55">
        <f t="shared" si="1"/>
        <v>0.45833333333333331</v>
      </c>
      <c r="GE32" s="55" t="str">
        <f t="shared" si="2"/>
        <v>1302</v>
      </c>
      <c r="GF32" s="55">
        <f t="shared" si="3"/>
        <v>0.54305555555555551</v>
      </c>
      <c r="GG32" s="58">
        <f t="shared" si="4"/>
        <v>8.4722222222222199E-2</v>
      </c>
      <c r="GH32" s="78"/>
    </row>
    <row r="33" spans="1:190" s="14" customFormat="1" ht="251.4" customHeight="1" x14ac:dyDescent="0.3">
      <c r="A33" s="13" t="s">
        <v>1369</v>
      </c>
      <c r="B33" s="12"/>
      <c r="C33" s="12"/>
      <c r="I33" s="23" t="str">
        <f>TEXT(COUNTIF(I37:I86,"Action")/COUNTA(I37:I86),"0.0%") &amp; " Action" &amp; CHAR(10) &amp;
TEXT(COUNTIF(I37:I86,"Logic")/COUNTA(I37:I86),"0.0%") &amp; " Logic" &amp; CHAR(10) &amp;
TEXT(COUNTIF(I37:I86,"Simulation")/COUNTA(I37:I86),"0.0%") &amp; " Simulation" &amp; CHAR(10) &amp;
TEXT(COUNTIF(I37:I86,"Role-play")/COUNTA(I37:I86),"0.0%") &amp; " Role-play" &amp; CHAR(10) &amp;
TEXT(COUNTIF(I37:I86,"Unspecified (game system, not game)")/COUNTA(I37:I86),"0.0%") &amp; " Games system, not game"</f>
        <v>46.0% Action
22.0% Logic
14.0% Simulation
14.0% Role-play
4.0% Games system, not game</v>
      </c>
      <c r="J33" s="23" t="str">
        <f>TEXT(COUNTIF(J37:J86,"Sci-fi")/COUNTA(J37:J86),"0.0%") &amp; " Sci-fi" &amp; CHAR(10) &amp;
TEXT(COUNTIF(J37:J86,"Fantasy")/COUNTA(J37:J86),"0.0%") &amp; " Fantasy" &amp; CHAR(10) &amp;
TEXT(COUNTIF(J37:J86,"Abstract")/COUNTA(J37:J86),"0.0%") &amp; " Abstract" &amp; CHAR(10) &amp;
TEXT(COUNTIF(J37:J86,"Cozy")/COUNTA(J37:J86),"0.0%") &amp; " Cozy" &amp; CHAR(10) &amp;
TEXT(COUNTIF(J37:J86,"Historical")/COUNTA(J37:J86),"0.0%") &amp; " Historical" &amp; CHAR(10) &amp;
TEXT(COUNTIF(J37:J86,"Horror")/COUNTA(J37:J86),"0.0%") &amp; " Horror" &amp; CHAR(10) &amp;
TEXT(COUNTIF(J37:J86,"War")/COUNTA(J37:J86),"0.0%") &amp; " War" &amp; CHAR(10) &amp;
TEXT(COUNTIF(J37:J86,"Unspecified (game system, not game)")/COUNTA(J37:J86),"0.0%") &amp; " Games system, not game"</f>
        <v>22.0% Sci-fi
20.0% Fantasy
14.0% Abstract
14.0% Cozy
12.0% Historical
10.0% Horror
4.0% War
4.0% Games system, not game</v>
      </c>
      <c r="K33" s="23" t="str">
        <f>TEXT(COUNTIF(K37:K86,"Medium (or Smaller-turned-bigger)")/COUNTA(K37:K86),"0.0%") &amp; " Medium" &amp; CHAR(10) &amp;
TEXT(COUNTIF(K37:K86,"Bigger")/COUNTA(K37:K86),"0.0%") &amp; " Bigger" &amp; CHAR(10) &amp;
TEXT(COUNTIF(K37:K86,"Smaller")/COUNTA(K37:K86),"0.0%") &amp; " Smaller"</f>
        <v>36.0% Medium
32.0% Bigger
32.0% Smaller</v>
      </c>
      <c r="O33" s="20">
        <f>AVERAGE(O4,O5,O6,O7,O8,O10,O11,O12,O15,O16,O18,O19,O20,O21,O23,O24,O26,O27,O30,O31)</f>
        <v>5.9</v>
      </c>
      <c r="R33" s="21">
        <f>AVERAGE(R3:R32)</f>
        <v>22.866666666666667</v>
      </c>
      <c r="S33" s="22" t="str">
        <f>TEXT(COUNTIF(S3:S32,"a woman")/ROWS(S3:S32),"0.0%")&amp;" a woman"&amp;CHAR(10)&amp;
TEXT(COUNTIF(S3:S32,"a man")/ROWS(S3:S32),"0.0%")&amp;" a man"&amp;CHAR(10)&amp;
TEXT(COUNTIF(S3:S32,"non-binary")/ROWS(S3:S32),"0.0%")&amp;" non-binary"</f>
        <v>66.7% a woman
26.7% a man
6.7% non-binary</v>
      </c>
      <c r="T33" s="23" t="str">
        <f>TEXT(COUNTIF(T3:T32,"Chinese or Taiwanese")/ROWS(T3:T32),"0.0%") &amp; " answered Chinese or Taiwanese" &amp; CHAR(10) &amp;
 TEXT(COUNTIF(T3:T32,"British or American")/ROWS(T3:T32),"0.0%") &amp; " answered British or American" &amp; CHAR(10) &amp;
 TEXT(COUNTIFS(T3:T32,"&lt;&gt;British or American",T3:T32,"&lt;&gt;Chinese or Taiwanese")/ROWS(T3:T32),"0.0%") &amp; " other answers"</f>
        <v>40.0% answered Chinese or Taiwanese
30.0% answered British or American
30.0% other answers</v>
      </c>
      <c r="V33" s="22" t="str">
        <f>TEXT(COUNTIF(V3:V32,"master (MA, MSc) student ")/ROWS(V3:V32),"0.0%")&amp;" master (MA, MSc) student"&amp;CHAR(10)&amp;
TEXT(COUNTIF(V3:V32,"bachelor (BA, BSc) student")/ROWS(V3:V32),"0.0%")&amp;" bachelor (BA, BSc) student"</f>
        <v>60.0% master (MA, MSc) student
40.0% bachelor (BA, BSc) student</v>
      </c>
      <c r="W33" s="23" t="str">
        <f>TEXT(COUNTIF(_xlfn.ANCHORARRAY(W36),"I play games based around the plot/dialogues or I play RPGs")/COUNTA(_xlfn.ANCHORARRAY(W36)),"0.0%") &amp; " I play games based around the plot/dialogues or I play RPGs" &amp; CHAR(10) &amp;
 TEXT(COUNTIF(_xlfn.ANCHORARRAY(W36),"I play adventure games or games with an open world")/COUNTA(_xlfn.ANCHORARRAY(W36)),"0.0%") &amp; " I play adventure games or games with an open world" &amp; CHAR(10) &amp;
 TEXT(COUNTIF(_xlfn.ANCHORARRAY(W36),"I play puzzle games, or educational games, or logical games, or brain teasers")/COUNTA(_xlfn.ANCHORARRAY(W36)),"0.0%") &amp; " I play puzzle games, or educational games, or logical games, or brain teasers" &amp; CHAR(10) &amp;
 TEXT(COUNTIF(_xlfn.ANCHORARRAY(W36),"I play games based around action and skill")/COUNTA(_xlfn.ANCHORARRAY(W36)),"0.0%") &amp; " I play games based around action and skill" &amp; CHAR(10) &amp;
 TEXT(COUNTIF(_xlfn.ANCHORARRAY(W36),"I play games based around strategy and planning")/COUNTA(_xlfn.ANCHORARRAY(W36)),"0.0%") &amp; " I play games based around strategy and planning" &amp; CHAR(10) &amp;
 TEXT(COUNTIF(_xlfn.ANCHORARRAY(W36),"I play retro games or indies (games from independent creators)")/COUNTA(_xlfn.ANCHORARRAY(W36)),"0.0%") &amp; " I play retro games or indies (games from independent creators)" &amp; CHAR(10) &amp;
 TEXT(COUNTIF(_xlfn.ANCHORARRAY(W36),"several years ago, I used to play more")/COUNTA(_xlfn.ANCHORARRAY(W36)),"0.0%") &amp; " several years ago, I used to play more" &amp; CHAR(10) &amp;
 TEXT(COUNTIF(_xlfn.ANCHORARRAY(W36),"I play very rarely or I don't have any experiences with video games")/COUNTA(_xlfn.ANCHORARRAY(W36)),"0.0%") &amp; " I play very rarely or I don't have any experiences with video games" &amp; CHAR(10) &amp;
 TEXT(COUNTIF(_xlfn.ANCHORARRAY(W36),"I play games different from the ones described above")/COUNTA(_xlfn.ANCHORARRAY(W36)),"0.0%") &amp; " I play games different from the ones described above"</f>
        <v>21.3% I play games based around the plot/dialogues or I play RPGs
19.1% I play adventure games or games with an open world
16.0% I play puzzle games, or educational games, or logical games, or brain teasers
14.9% I play games based around action and skill
11.7% I play games based around strategy and planning
8.5% I play retro games or indies (games from independent creators)
4.3% several years ago, I used to play more
2.1% I play very rarely or I don't have any experiences with video games
2.1% I play games different from the ones described above</v>
      </c>
      <c r="X33" s="22" t="str">
        <f>TEXT(COUNTIF(_xlfn.ANCHORARRAY(X36),"none of the above")/COUNTA(_xlfn.ANCHORARRAY(X36)),"0.0%") &amp; " none of the above" &amp; CHAR(10) &amp;
TEXT(COUNTIF(_xlfn.ANCHORARRAY(X36),"translation (in general)")/COUNTA(_xlfn.ANCHORARRAY(X36)),"0.0%") &amp; " translation (in general)" &amp; CHAR(10) &amp;
TEXT(COUNTIF(_xlfn.ANCHORARRAY(X36),"creating games")/COUNTA(_xlfn.ANCHORARRAY(X36)),"0.0%") &amp; " creating games" &amp; CHAR(10) &amp;
TEXT(COUNTIF(_xlfn.ANCHORARRAY(X36),"reviewing, analysing games, or the gaming industry in general")/COUNTA(_xlfn.ANCHORARRAY(X36)),"0.0%") &amp; " reviewing, analysing games, or the gaming industry in general" &amp; CHAR(10) &amp;
TEXT(COUNTIF(_xlfn.ANCHORARRAY(X36),"translating games")/COUNTA(_xlfn.ANCHORARRAY(X36)),"0.0%") &amp; " translating games" &amp; CHAR(10) &amp;
TEXT(COUNTIF(_xlfn.ANCHORARRAY(X36),"IT or computers")/COUNTA(_xlfn.ANCHORARRAY(X36)),"0.0%") &amp; " IT or computers" &amp; CHAR(10) &amp;
TEXT(COUNTIF(_xlfn.ANCHORARRAY(X36),"testing games")/COUNTA(_xlfn.ANCHORARRAY(X36)),"0.0%") &amp; " testing games" &amp; CHAR(10) &amp;
TEXT(COUNTIF(_xlfn.ANCHORARRAY(X36),"essays and podcasts about games or the gaming industry")/COUNTA(_xlfn.ANCHORARRAY(X36)),"0.0%") &amp; " essays and podcasts about games or the gaming industry" &amp; CHAR(10) &amp;
TEXT(COUNTIF(_xlfn.ANCHORARRAY(X36),"e-sport/breaking records in games")/COUNTA(_xlfn.ANCHORARRAY(X36)),"0.0%") &amp; " e-sport/breaking records in games" &amp; CHAR(10) &amp;
TEXT(COUNTIF(_xlfn.ANCHORARRAY(X36),"Videogame content creator")/COUNTA(_xlfn.ANCHORARRAY(X36)),"0.0%") &amp; " Videogame content creator"</f>
        <v>17.2% none of the above
15.5% translation (in general)
13.8% creating games
13.8% reviewing, analysing games, or the gaming industry in general
12.1% translating games
8.6% IT or computers
8.6% testing games
6.9% essays and podcasts about games or the gaming industry
1.7% e-sport/breaking records in games
1.7% Videogame content creator</v>
      </c>
      <c r="Y33" s="15" t="str">
        <f>TEXT(COUNTIF(_xlfn.ANCHORARRAY(Y36),"No, none of the above fit me.")/COUNTA(_xlfn.ANCHORARRAY(Y36)),"0.0%") &amp; " No, none of the above fit me." &amp; CHAR(10) &amp;
TEXT(COUNTIF(_xlfn.ANCHORARRAY(Y36),"neurodiversity")/COUNTA(_xlfn.ANCHORARRAY(Y36)),"0.0%") &amp; " neurodiversity (unspecified)"  &amp; CHAR(10) &amp;
TEXT(COUNTIF(_xlfn.ANCHORARRAY(Y36),"ADHD")/COUNTA(_xlfn.ANCHORARRAY(Y36)),"0.0%") &amp; " ADHD" &amp; CHAR(10) &amp;
TEXT(COUNTIF(_xlfn.ANCHORARRAY(Y36),"dyslexia")/COUNTA(_xlfn.ANCHORARRAY(Y36)),"0.0%") &amp; " dyslexia" &amp; CHAR(10) &amp;
TEXT(COUNTIF(_xlfn.ANCHORARRAY(Y36),"dysgraphia")/COUNTA(_xlfn.ANCHORARRAY(Y36)),"0.0%") &amp; " dysgraphia" &amp; CHAR(10) &amp;
TEXT(COUNTIF(_xlfn.ANCHORARRAY(Y36),"dyspraxia")/COUNTA(_xlfn.ANCHORARRAY(Y36)),"0.0%") &amp; " dyspraxia"</f>
        <v>77.4% No, none of the above fit me.
9.7% neurodiversity (unspecified)
3.2% ADHD
3.2% dyslexia
3.2% dysgraphia
3.2% dyspraxia</v>
      </c>
      <c r="Z33" s="29" t="s">
        <v>1141</v>
      </c>
      <c r="AA33" s="21">
        <f t="shared" ref="AA33:AJ33" si="5">AVERAGE(AA3:AA32)</f>
        <v>4.4000000000000004</v>
      </c>
      <c r="AB33" s="21">
        <f t="shared" si="5"/>
        <v>3.6</v>
      </c>
      <c r="AC33" s="21">
        <f t="shared" si="5"/>
        <v>4.8</v>
      </c>
      <c r="AD33" s="21">
        <f t="shared" si="5"/>
        <v>4.2666666666666666</v>
      </c>
      <c r="AE33" s="21">
        <f t="shared" si="5"/>
        <v>5.9</v>
      </c>
      <c r="AF33" s="21">
        <f t="shared" si="5"/>
        <v>4.166666666666667</v>
      </c>
      <c r="AG33" s="21">
        <f t="shared" si="5"/>
        <v>5.0999999999999996</v>
      </c>
      <c r="AH33" s="21">
        <f t="shared" si="5"/>
        <v>3.6</v>
      </c>
      <c r="AI33" s="21">
        <f t="shared" si="5"/>
        <v>4.1333333333333337</v>
      </c>
      <c r="AJ33" s="21">
        <f t="shared" si="5"/>
        <v>3.3</v>
      </c>
      <c r="AK33" s="13"/>
      <c r="AL33" s="21">
        <f>AVERAGE(AL3:AL32)</f>
        <v>3.5333333333333332</v>
      </c>
      <c r="AO33" s="13"/>
      <c r="AQ33" s="22" t="str">
        <f>TEXT(COUNTIF(AQ92:AQ146,"fun")/COUNTA(AQ92:AQ146),"0.0%") &amp; " fun" &amp; CHAR(10) &amp;
TEXT(COUNTIF(AQ92:AQ146,"confused")/COUNTA(AQ92:AQ146),"0.0%") &amp; " confused" &amp; CHAR(10) &amp;
TEXT(COUNTIF(AQ92:AQ146,"frustrated")/COUNTA(AQ92:AQ146),"0.0%") &amp; " frustrated" &amp; CHAR(10) &amp;
TEXT(COUNTIF(AQ92:AQ146,"interesting")/COUNTA(AQ92:AQ146),"0.0%") &amp; " interested" &amp; CHAR(10) &amp;
TEXT(COUNTIF(AQ92:AQ146,"funny")/COUNTA(AQ92:AQ146),"0.0%") &amp; " funny" &amp; CHAR(10) &amp;
TEXT(COUNTIF(AQ92:AQ146,"dated")/COUNTA(AQ92:AQ146),"0.0%") &amp; " dated" &amp; CHAR(10) &amp;
TEXT(COUNTIF(AQ92:AQ146,"bored")/COUNTA(AQ92:AQ146),"0.0%") &amp; " bored" &amp; CHAR(10) &amp;
TEXT(COUNTIF(AQ92:AQ146,"exhausted")/COUNTA(AQ92:AQ146),"0.0%") &amp; " exhausted" &amp; CHAR(10) &amp;
TEXT(COUNTIF(AQ92:AQ146,"characters")/COUNTA(AQ92:AQ146),"0.0%") &amp; " characters" &amp; CHAR(10) &amp;
TEXT(COUNTIF(AQ92:AQ146,"relaxed")/COUNTA(AQ92:AQ146),"0.0%") &amp; " relaxed" &amp; CHAR(10) &amp;
TEXT(COUNTIF(AQ92:AQ146,"immersive")/COUNTA(AQ92:AQ146),"0.0%") &amp; " immersive" &amp; CHAR(10) &amp;
TEXT(COUNTIF(AQ92:AQ146,"confined")/COUNTA(AQ92:AQ146),"0.0%") &amp; " confined"</f>
        <v>16.4% fun
14.5% confused
12.7% frustrated
12.7% interested
7.3% funny
7.3% dated
7.3% bored
5.5% exhausted
5.5% characters
3.6% relaxed
3.6% immersive
3.6% confined</v>
      </c>
      <c r="AR33" s="21">
        <f>AVERAGE(AR3:AR32)</f>
        <v>5.7</v>
      </c>
      <c r="AS33" s="21">
        <f>AVERAGE(AS3:AS32)</f>
        <v>4.7</v>
      </c>
      <c r="AT33" s="29" t="s">
        <v>1140</v>
      </c>
      <c r="AU33" s="21">
        <f t="shared" ref="AU33:BA33" si="6">AVERAGE(AU3:AU32)</f>
        <v>3.5333333333333332</v>
      </c>
      <c r="AV33" s="21">
        <f t="shared" si="6"/>
        <v>2.6</v>
      </c>
      <c r="AW33" s="21">
        <f t="shared" si="6"/>
        <v>3.3666666666666667</v>
      </c>
      <c r="AX33" s="21">
        <f t="shared" si="6"/>
        <v>3.5666666666666669</v>
      </c>
      <c r="AY33" s="21">
        <f t="shared" si="6"/>
        <v>4.166666666666667</v>
      </c>
      <c r="AZ33" s="21">
        <f t="shared" si="6"/>
        <v>3.3</v>
      </c>
      <c r="BA33" s="21">
        <f t="shared" si="6"/>
        <v>3.4</v>
      </c>
      <c r="BC33" s="21">
        <f>AVERAGE(BC3:BC32)</f>
        <v>3.7333333333333334</v>
      </c>
      <c r="BD33" s="21">
        <f>AVERAGE(BD3:BD32)</f>
        <v>3.6333333333333333</v>
      </c>
      <c r="BE33" s="15" t="str">
        <f>TEXT(COUNTIF(_xlfn.ANCHORARRAY(BE36),"This game was completely unknown to me.")/COUNTA(_xlfn.ANCHORARRAY(BE36)),"0.0%") &amp; " This game was completely unknown to me." &amp; CHAR(10) &amp;
TEXT(COUNTIF(_xlfn.ANCHORARRAY(BE36),"I've already played similar games before (similar genre, aesthetics, tasks/goals).")/COUNTA(_xlfn.ANCHORARRAY(BE36)),"0.0%") &amp; " I've already played similar games before (similar genre, aesthetics, tasks/goals)." &amp; CHAR(10) &amp;
TEXT(COUNTIF(_xlfn.ANCHORARRAY(BE36),"I've watched someone else play similar games before (similar genre, aesthetics, tasks/goals).")/COUNTA(_xlfn.ANCHORARRAY(BE36)),"0.0%") &amp; " I've watched someone else play similar games before (similar genre, aesthetics, tasks/goals)." &amp; CHAR(10) &amp;
TEXT(COUNTIF(_xlfn.ANCHORARRAY(BE36),"I've watched someone else play a very similar game before (also with Sam the dog and Max the rabbit).")/COUNTA(_xlfn.ANCHORARRAY(BE36)),"0.0%") &amp; " I've watched someone else play a very similar game before (also with Sam the dog and Max the rabbit)." &amp; CHAR(10) &amp;
TEXT(COUNTIF(_xlfn.ANCHORARRAY(BE36),"I've already played a very similar game before (also with Sam the dog and Max the rabbit).")/COUNTA(_xlfn.ANCHORARRAY(BE36)),"0.0%") &amp; " I've already played a very similar game before (also with Sam the dog and Max the rabbit)."</f>
        <v>38.1% This game was completely unknown to me.
28.6% I've already played similar games before (similar genre, aesthetics, tasks/goals).
26.2% I've watched someone else play similar games before (similar genre, aesthetics, tasks/goals).
4.8% I've watched someone else play a very similar game before (also with Sam the dog and Max the rabbit).
2.4% I've already played a very similar game before (also with Sam the dog and Max the rabbit).</v>
      </c>
      <c r="BF33" s="16"/>
      <c r="BG33" s="21">
        <f>AVERAGE(BG3:BG32)</f>
        <v>5.5666666666666664</v>
      </c>
      <c r="BH33" s="21">
        <f>AVERAGE(BH3:BH32)</f>
        <v>2.9</v>
      </c>
      <c r="BI33" s="21">
        <f>AVERAGE(BI3:BI32)</f>
        <v>2.2333333333333334</v>
      </c>
      <c r="BJ33" s="21">
        <f>AVERAGE(BJ3:BJ32)</f>
        <v>2.5666666666666669</v>
      </c>
      <c r="BK33" s="42"/>
      <c r="BL33" s="21">
        <f t="shared" ref="BL33:CC33" si="7">AVERAGE(BL3:BL32)</f>
        <v>5.8666666666666663</v>
      </c>
      <c r="BM33" s="21">
        <f t="shared" si="7"/>
        <v>4.8666666666666663</v>
      </c>
      <c r="BN33" s="21">
        <f t="shared" si="7"/>
        <v>3.9666666666666668</v>
      </c>
      <c r="BO33" s="21">
        <f t="shared" si="7"/>
        <v>4.1333333333333337</v>
      </c>
      <c r="BP33" s="21">
        <f t="shared" si="7"/>
        <v>4.5333333333333332</v>
      </c>
      <c r="BQ33" s="21">
        <f t="shared" si="7"/>
        <v>5.1333333333333337</v>
      </c>
      <c r="BR33" s="21">
        <f t="shared" si="7"/>
        <v>4.166666666666667</v>
      </c>
      <c r="BS33" s="21">
        <f t="shared" si="7"/>
        <v>3.9333333333333331</v>
      </c>
      <c r="BT33" s="21">
        <f t="shared" si="7"/>
        <v>3.7666666666666666</v>
      </c>
      <c r="BU33" s="21">
        <f t="shared" si="7"/>
        <v>3.4</v>
      </c>
      <c r="BV33" s="21">
        <f t="shared" si="7"/>
        <v>5.1333333333333337</v>
      </c>
      <c r="BW33" s="21">
        <f t="shared" si="7"/>
        <v>5.3</v>
      </c>
      <c r="BX33" s="21">
        <f t="shared" si="7"/>
        <v>4.5</v>
      </c>
      <c r="BY33" s="21">
        <f t="shared" si="7"/>
        <v>4.8666666666666663</v>
      </c>
      <c r="BZ33" s="21">
        <f t="shared" si="7"/>
        <v>2.5666666666666669</v>
      </c>
      <c r="CA33" s="21">
        <f t="shared" si="7"/>
        <v>2.8</v>
      </c>
      <c r="CB33" s="21">
        <f t="shared" si="7"/>
        <v>4.666666666666667</v>
      </c>
      <c r="CC33" s="21">
        <f t="shared" si="7"/>
        <v>4.5999999999999996</v>
      </c>
      <c r="CD33" s="41"/>
      <c r="CE33" s="21">
        <f>AVERAGE(CE3:CE32)</f>
        <v>3.9333333333333331</v>
      </c>
      <c r="CF33" s="35"/>
      <c r="CG33" s="21">
        <f t="shared" ref="CG33:DJ33" si="8">AVERAGE(CG3:CG32)</f>
        <v>3.4333333333333331</v>
      </c>
      <c r="CH33" s="21">
        <f t="shared" si="8"/>
        <v>3.4666666666666668</v>
      </c>
      <c r="CI33" s="21">
        <f t="shared" si="8"/>
        <v>3.2</v>
      </c>
      <c r="CJ33" s="21">
        <f t="shared" si="8"/>
        <v>3.0666666666666669</v>
      </c>
      <c r="CK33" s="21">
        <f t="shared" si="8"/>
        <v>2.8333333333333335</v>
      </c>
      <c r="CL33" s="21">
        <f t="shared" si="8"/>
        <v>2.5</v>
      </c>
      <c r="CM33" s="21">
        <f t="shared" si="8"/>
        <v>4.5</v>
      </c>
      <c r="CN33" s="21">
        <f t="shared" si="8"/>
        <v>4.7</v>
      </c>
      <c r="CO33" s="21">
        <f t="shared" si="8"/>
        <v>4.9000000000000004</v>
      </c>
      <c r="CP33" s="21">
        <f t="shared" si="8"/>
        <v>3.5666666666666669</v>
      </c>
      <c r="CQ33" s="21">
        <f t="shared" si="8"/>
        <v>3.8333333333333335</v>
      </c>
      <c r="CR33" s="21">
        <f t="shared" si="8"/>
        <v>3.4666666666666668</v>
      </c>
      <c r="CS33" s="21">
        <f t="shared" si="8"/>
        <v>4.9000000000000004</v>
      </c>
      <c r="CT33" s="21">
        <f t="shared" si="8"/>
        <v>5.0999999999999996</v>
      </c>
      <c r="CU33" s="21">
        <f t="shared" si="8"/>
        <v>5.5333333333333332</v>
      </c>
      <c r="CV33" s="21">
        <f t="shared" si="8"/>
        <v>5.2333333333333334</v>
      </c>
      <c r="CW33" s="21">
        <f t="shared" si="8"/>
        <v>5.5</v>
      </c>
      <c r="CX33" s="21">
        <f t="shared" si="8"/>
        <v>5.333333333333333</v>
      </c>
      <c r="CY33" s="21">
        <f t="shared" si="8"/>
        <v>4.0333333333333332</v>
      </c>
      <c r="CZ33" s="21">
        <f t="shared" si="8"/>
        <v>4.5333333333333332</v>
      </c>
      <c r="DA33" s="21">
        <f t="shared" si="8"/>
        <v>4.333333333333333</v>
      </c>
      <c r="DB33" s="21">
        <f t="shared" si="8"/>
        <v>2.1333333333333333</v>
      </c>
      <c r="DC33" s="21">
        <f t="shared" si="8"/>
        <v>2.4</v>
      </c>
      <c r="DD33" s="21">
        <f t="shared" si="8"/>
        <v>1.9333333333333333</v>
      </c>
      <c r="DE33" s="21">
        <f t="shared" si="8"/>
        <v>4.4333333333333336</v>
      </c>
      <c r="DF33" s="21">
        <f t="shared" si="8"/>
        <v>4.7</v>
      </c>
      <c r="DG33" s="21">
        <f t="shared" si="8"/>
        <v>4.8666666666666663</v>
      </c>
      <c r="DH33" s="21">
        <f t="shared" si="8"/>
        <v>2.8</v>
      </c>
      <c r="DI33" s="21">
        <f t="shared" si="8"/>
        <v>3.9333333333333331</v>
      </c>
      <c r="DJ33" s="21">
        <f t="shared" si="8"/>
        <v>3.6</v>
      </c>
      <c r="DK33" s="41"/>
      <c r="DL33" s="22" t="str">
        <f>TEXT(COUNTIF(_xlfn.ANCHORARRAY(DL36),"the white rabbit")/COUNTA(_xlfn.ANCHORARRAY(DL36)),"0.0%") &amp; " the white rabbit" &amp; CHAR(10) &amp;
TEXT(COUNTIF(_xlfn.ANCHORARRAY(DL36),"I don't know")/COUNTA(_xlfn.ANCHORARRAY(DL36)),"0.0%") &amp; " I don't know" &amp; CHAR(10) &amp;
TEXT(COUNTIF(_xlfn.ANCHORARRAY(DL36),"someone else")/COUNTA(_xlfn.ANCHORARRAY(DL36)),"0.0%") &amp; " someone else" &amp; CHAR(10) &amp;
TEXT(COUNTIF(_xlfn.ANCHORARRAY(DL36),"the shopkeep")/COUNTA(_xlfn.ANCHORARRAY(DL36)),"0.0%") &amp; " the shopkeep" &amp; CHAR(10) &amp;
TEXT(COUNTIF(_xlfn.ANCHORARRAY(DL36),"the brown dog")/COUNTA(_xlfn.ANCHORARRAY(DL36)),"0.0%") &amp; " the brown dog"</f>
        <v>63.3% the white rabbit
16.7% I don't know
6.7% someone else
3.3% the shopkeep
10.0% the brown dog</v>
      </c>
      <c r="DM33" s="46"/>
      <c r="DN33" s="22" t="str">
        <f>TEXT(COUNTIF(DN36:DN66,"due to dialogues")/COUNTA(DN36:DN66),"0.0%") &amp; " due to dialogues" &amp; CHAR(10) &amp;
TEXT(COUNTIF(DN36:DN66,"due to diegetic texts (posters)")/COUNTA(DN36:DN66),"0.0%") &amp; " due to diegetic texts (posters)" &amp; CHAR(10) &amp;
TEXT(COUNTIF(DN36:DN66,"due to how he was referred to (dialogues?)")/COUNTA(DN36:DN66),"0.0%") &amp; " due to how he was referred to (dialogues?)" &amp; CHAR(10) &amp;
TEXT(COUNTIF(DN36:DN66,"due to objects in the office (diegetic texts?)")/COUNTA(DN36:DN66),"0.0%") &amp; " due to objects in the office (diegetic texts?)" &amp; CHAR(10) &amp;
TEXT(COUNTIF(DN36:DN66,"due to diegetic texts (newspapers)")/COUNTA(DN36:DN66),"0.0%") &amp; " due to diegetic texts (newspapers)" &amp; CHAR(10) &amp;
TEXT(COUNTIF(DN36:DN66,"due to hints that he had authority (dialogues?)")/COUNTA(DN36:DN66),"0.0%") &amp; " due to hints that he had authority (dialogues?)" &amp; CHAR(10) &amp;
TEXT(COUNTIF(DN36:DN66,"due to jokes (diegetic texts?)")/COUNTA(DN36:DN66),"0.0%") &amp; " due to jokes (diegetic texts?)" &amp; CHAR(10) &amp;
TEXT(COUNTIF(DN36:DN66,"due to diegetic texts (bill of rights)")/COUNTA(DN36:DN66),"0.0%") &amp; " due to diegetic texts (bill of rights)"</f>
        <v>38.7% due to dialogues
22.6% due to diegetic texts (posters)
9.7% due to how he was referred to (dialogues?)
9.7% due to objects in the office (diegetic texts?)
6.5% due to diegetic texts (newspapers)
6.5% due to hints that he had authority (dialogues?)
3.2% due to jokes (diegetic texts?)
3.2% due to diegetic texts (bill of rights)</v>
      </c>
      <c r="DO33" s="21">
        <f>AVERAGE(DO3:DO32)</f>
        <v>5.0999999999999996</v>
      </c>
      <c r="DP33" s="41"/>
      <c r="DQ33" s="22" t="str">
        <f>TEXT(COUNTIF(DQ36:DQ78,"dialogues or diegetic texts (bio weapon for $1BN)")/COUNTA(DQ36:DQ78),"0.0%") &amp; " dialogues or diegetic texts (bio weapon for $1BN)" &amp; CHAR(10) &amp;
TEXT(COUNTIF(DQ36:DQ78,"dialogues (online payment)")/COUNTA(DQ36:DQ78),"0.0%") &amp; " dialogues (online payment)" &amp; CHAR(10) &amp;
TEXT(COUNTIF(DQ36:DQ78,"dialogues or diegetic texts (false advertising)")/COUNTA(DQ36:DQ78),"0.0%") &amp; " dialogues or diegetic texts (false advertising)" &amp; CHAR(10) &amp;
TEXT(COUNTIF(DQ36:DQ78,"dialogues or diegetic texts (his wares)")/COUNTA(DQ36:DQ78),"0.0%") &amp; " dialogues or diegetic texts (his wares)" &amp; CHAR(10) &amp;
TEXT(COUNTIF(DQ36:DQ78,"dialogues (bigger inconvenience, bigger price)")/COUNTA(DQ36:DQ78),"0.0%") &amp; " dialogues (bigger inconvenience, bigger price)" &amp; CHAR(10) &amp;
TEXT(COUNTIF(DQ36:DQ78,"diegetic texts (buy 1 get 1)")/COUNTA(DQ36:DQ78),"0.0%") &amp; " diegetic texts (buy 1 get 1)" &amp; CHAR(10) &amp;
TEXT(COUNTIF(DQ36:DQ78,"dialogues or diegetic texts (his prices)")/COUNTA(DQ36:DQ78),"0.0%") &amp; " dialogues or diegetic texts (his prices)" &amp; CHAR(10) &amp;
TEXT(COUNTIF(DQ36:DQ78,"character design")/COUNTA(DQ36:DQ78),"0.0%") &amp; " character design" &amp; CHAR(10) &amp;
TEXT(COUNTIF(DQ36:DQ78,"dialogues (unspecified)")/COUNTA(DQ36:DQ78),"0.0%") &amp; " dialogues (unspecified)" &amp; CHAR(10) &amp;
TEXT(COUNTIF(DQ36:DQ78,"diegetic texts (organ trader magazine)")/COUNTA(DQ36:DQ78),"0.0%") &amp; " diegetic texts (organ trader magazine)" &amp; CHAR(10) &amp;
TEXT(COUNTIF(DQ36:DQ78,"objects (cameras)")/COUNTA(DQ36:DQ78),"0.0%") &amp; " objects (cameras)" &amp; CHAR(10) &amp;
TEXT(COUNTIF(DQ36:DQ78,"diegetic texts (unspecified)")/COUNTA(DQ36:DQ78),"0.0%") &amp; " diegetic texts (unspecified)" &amp; CHAR(10) &amp;
TEXT(COUNTIF(DQ36:DQ78,"diegetic texts (tongues freezer)")/COUNTA(DQ36:DQ78),"0.0%") &amp; " diegetic texts (tongues freezer)" &amp; CHAR(10) &amp;
TEXT(COUNTIF(DQ36:DQ78,"dialogues or diegetic texts (inconvenience store)")/COUNTA(DQ36:DQ78),"0.0%") &amp; " dialogues or diegetic texts (inconvenience store)" &amp; CHAR(10) &amp;
TEXT(COUNTIF(DQ36:DQ78,"diegetic text (food and drinks)")/COUNTA(DQ36:DQ78),"0.0%") &amp; " diegetic text (food and drinks)"</f>
        <v>27.9% dialogues or diegetic texts (bio weapon for $1BN)
16.3% dialogues (online payment)
9.3% dialogues or diegetic texts (false advertising)
9.3% dialogues or diegetic texts (his wares)
7.0% dialogues (bigger inconvenience, bigger price)
4.7% diegetic texts (buy 1 get 1)
4.7% dialogues or diegetic texts (his prices)
4.7% character design
2.3% dialogues (unspecified)
2.3% diegetic texts (organ trader magazine)
2.3% objects (cameras)
2.3% diegetic texts (unspecified)
2.3% diegetic texts (tongues freezer)
2.3% dialogues or diegetic texts (inconvenience store)
2.3% diegetic text (food and drinks)</v>
      </c>
      <c r="DR33" s="22" t="str">
        <f>TEXT(COUNTIF(DR3:DR32,"tattoos and psychotherapy at the same time")/COUNTA(DR3:DR32),"0.0%") &amp; " tattoos and psychotherapy at the same time" &amp; CHAR(10) &amp;
TEXT(COUNTIF(DR3:DR32,"most of the above are true")/COUNTA(DR3:DR32),"0.0%") &amp; " most of the above are true" &amp; CHAR(10) &amp;
TEXT(COUNTIF(DR3:DR32,"tattoos")/COUNTA(DR3:DR32),"0.0%") &amp; " tattoos"</f>
        <v>36.7% tattoos and psychotherapy at the same time
33.3% most of the above are true
30.0% tattoos</v>
      </c>
      <c r="DS33" s="22" t="str">
        <f>TEXT(COUNTIF(DS36:DS80,"objects")/COUNTA(DS36:DS80),"0.0%") &amp; " objects" &amp; CHAR(10) &amp;
TEXT(COUNTIF(DS36:DS80,"dialogues")/COUNTA(DS36:DS80),"0.0%") &amp; " dialogues" &amp; CHAR(10) &amp;
TEXT(COUNTIF(DS36:DS80,"diegetic texts (jobs outside, crossed off)")/COUNTA(DS36:DS80),"0.0%") &amp; " diegetic texts (jobs outside, crossed off)" &amp; CHAR(10) &amp;
TEXT(COUNTIF(DS36:DS80,"diegetic texts (relax)")/COUNTA(DS36:DS80),"0.0%") &amp; " diegetic texts (relax)" &amp; CHAR(10) &amp;
TEXT(COUNTIF(DS36:DS80,"diegetic texts (jobs outside)")/COUNTA(DS36:DS80),"0.0%") &amp; " diegetic texts (jobs outside)" &amp; CHAR(10) &amp;
TEXT(COUNTIF(DS36:DS80,"character design")/COUNTA(DS36:DS80),"0.0%") &amp; " character design" &amp; CHAR(10) &amp;
TEXT(COUNTIF(DS36:DS80,"diegetic texts (adverts outside)")/COUNTA(DS36:DS80),"0.0%") &amp; " diegetic texts (adverts outside)" &amp; CHAR(10) &amp;
TEXT(COUNTIF(DS36:DS80,"objects or diegetic text (tattoo)")/COUNTA(DS36:DS80),"0.0%") &amp; " objects or diegetic text (tattoo)" &amp; CHAR(10) &amp;
TEXT(COUNTIF(DS36:DS80,"objects or diegetic texts (relax space)")/COUNTA(DS36:DS80),"0.0%") &amp; " objects or diegetic texts (relax space)" &amp; CHAR(10) &amp;
TEXT(COUNTIF(DS36:DS80,"diegetic texts (tattoo)")/COUNTA(DS36:DS80),"0.0%") &amp; " diegetic texts (tattoo)" &amp; CHAR(10) &amp;
TEXT(COUNTIF(DS36:DS80,"objects or diegetic text or dialogues (explicit mentions of tattoo business)")/COUNTA(DS36:DS80),"0.0%") &amp; " objects or diegetic text or dialogues (explicit mentions of tattoo business)" &amp; CHAR(10) &amp;
TEXT(COUNTIF(DS36:DS80,"objects or diegetic texts (tattoo)")/COUNTA(DS36:DS80),"0.0%") &amp; " objects or diegetic texts (tattoo)"</f>
        <v>37.8% objects
20.0% dialogues
11.1% diegetic texts (jobs outside, crossed off)
8.9% diegetic texts (relax)
4.4% diegetic texts (jobs outside)
2.2% character design
2.2% diegetic texts (adverts outside)
2.2% objects or diegetic text (tattoo)
2.2% objects or diegetic texts (relax space)
2.2% diegetic texts (tattoo)
2.2% objects or diegetic text or dialogues (explicit mentions of tattoo business)
2.2% objects or diegetic texts (tattoo)</v>
      </c>
      <c r="DT33" s="13"/>
      <c r="DU33" s="22" t="str">
        <f>TEXT(COUNTIF(DU36:DU68,"humorous")/COUNTA(DU36:DU68),"0.0%") &amp; " humorous" &amp; CHAR(10) &amp;
TEXT(COUNTIF(DU36:DU68,"understandability")/COUNTA(DU36:DU68),"0.0%") &amp; " understandability" &amp; CHAR(10) &amp;
TEXT(COUNTIF(DU36:DU68,"neutral")/COUNTA(DU36:DU68),"0.0%") &amp; " neutral" &amp; CHAR(10) &amp;
TEXT(COUNTIF(DU36:DU68,"diegetic texts (immersion)")/COUNTA(DU36:DU68),"0.0%") &amp; " diegetic texts (immersion)" &amp; CHAR(10) &amp;
TEXT(COUNTIF(DU36:DU68,"immersion")/COUNTA(DU36:DU68),"0.0%") &amp; " immersion" &amp; CHAR(10) &amp;
TEXT(COUNTIF(DU36:DU68,"dubbing (rat)")/COUNTA(DU36:DU68),"0.0%") &amp; " dubbing (rat)" &amp; CHAR(10) &amp;
TEXT(COUNTIF(DU36:DU68,"font colours")/COUNTA(DU36:DU68),"0.0%") &amp; " font colours" &amp; CHAR(10) &amp;
TEXT(COUNTIF(DU36:DU68,"objects")/COUNTA(DU36:DU68),"0.0%") &amp; " objects" &amp; CHAR(10) &amp;
TEXT(COUNTIF(DU36:DU68,"diegetic texts (jokes)")/COUNTA(DU36:DU68),"0.0%") &amp; " diegetic texts (jokes)" &amp; CHAR(10) &amp;
TEXT(COUNTIF(DU36:DU68,"characterizing")/COUNTA(DU36:DU68),"0.0%") &amp; " characterizing" &amp; CHAR(10) &amp;
TEXT(COUNTIF(DU36:DU68,"dialogues")/COUNTA(DU36:DU68),"0.0%") &amp; " dialogues"</f>
        <v>33.3% humorous
27.3% understandability
9.1% neutral
6.1% diegetic texts (immersion)
6.1% immersion
3.0% dubbing (rat)
3.0% font colours
3.0% objects
3.0% diegetic texts (jokes)
3.0% characterizing
3.0% dialogues</v>
      </c>
      <c r="DV33" s="22" t="str">
        <f>TEXT(COUNTIF(DV36:DV57,"humour")/COUNTA(DV36:DV57),"0.0%") &amp; " humour" &amp; CHAR(10) &amp;
TEXT(COUNTIF(DV36:DV57,"understandability")/COUNTA(DV36:DV57),"0.0%") &amp; " understandability" &amp; CHAR(10) &amp;
TEXT(COUNTIF(DV36:DV57,"understandability (jokes)")/COUNTA(DV36:DV57),"0.0%") &amp; " understandability (jokes)" &amp; CHAR(10) &amp;
TEXT(COUNTIF(DV36:DV57,"understandability (pronunciation)")/COUNTA(DV36:DV57),"0.0%") &amp; " understandability (pronunciation)" &amp; CHAR(10) &amp;
TEXT(COUNTIF(DV36:DV57,"understandability (font)")/COUNTA(DV36:DV57),"0.0%") &amp; " understandability (font)" &amp; CHAR(10) &amp;
TEXT(COUNTIF(DV36:DV57,"readability")/COUNTA(DV36:DV57),"0.0%") &amp; " readability" &amp; CHAR(10) &amp;
TEXT(COUNTIF(DV36:DV57,"diegetic texts (disliked, readability)")/COUNTA(DV36:DV57),"0.0%") &amp; " diegetic texts (disliked, readability)" &amp; CHAR(10) &amp;
TEXT(COUNTIF(DV36:DV57,"diegetic texts (liked, immersive)")/COUNTA(DV36:DV57),"0.0%") &amp; " diegetic texts (liked, immersive)" &amp; CHAR(10) &amp;
TEXT(COUNTIF(DV36:DV57,"diegetic texts (disliked, overwhelming)")/COUNTA(DV36:DV57),"0.0%") &amp; " diegetic texts (disliked, overwhelming)" &amp; CHAR(10) &amp;
TEXT(COUNTIF(DV36:DV57,"not for everyone")/COUNTA(DV36:DV57),"0.0%") &amp; " not for everyone" &amp; CHAR(10) &amp;
TEXT(COUNTIF(DV36:DV57,"difficult to find")/COUNTA(DV36:DV57),"0.0%") &amp; " difficult to find" &amp; CHAR(10) &amp;
TEXT(COUNTIF(DV36:DV57,"repetitive")/COUNTA(DV36:DV57),"0.0%") &amp; " repetitive"</f>
        <v>13.6% humour
13.6% understandability
13.6% understandability (jokes)
9.1% understandability (pronunciation)
9.1% understandability (font)
9.1% readability
9.1% diegetic texts (disliked, readability)
4.5% diegetic texts (liked, immersive)
4.5% diegetic texts (disliked, overwhelming)
4.5% not for everyone
4.5% difficult to find
4.5% repetitive</v>
      </c>
      <c r="DW33" s="13"/>
      <c r="DX33" s="21">
        <f>AVERAGE(DX3:DX32)</f>
        <v>4.7</v>
      </c>
      <c r="DY33" s="21">
        <f>AVERAGE(DY3:DY32)</f>
        <v>3.5333333333333332</v>
      </c>
      <c r="DZ33" s="21">
        <f>AVERAGE(DZ3:DZ32)</f>
        <v>2.6333333333333333</v>
      </c>
      <c r="EA33" s="21">
        <f>AVERAGE(EA3:EA32)</f>
        <v>11.247931034482759</v>
      </c>
      <c r="EC33" s="13"/>
      <c r="ED33" s="21">
        <f>AVERAGE(ED3:ED32)</f>
        <v>5.166666666666667</v>
      </c>
      <c r="EE33" s="21">
        <f>AVERAGE(EE3:EE32)</f>
        <v>5.4</v>
      </c>
      <c r="EF33" s="21">
        <f>AVERAGE(EF3:EF32)</f>
        <v>5.333333333333333</v>
      </c>
      <c r="EG33" s="41"/>
      <c r="EH33" s="21" t="str">
        <f>TEXT(COUNTIF(EH13:EH32,"It was very important to me")/COUNTA(EH13:EH32),"0.0%") &amp; " It was very important to me" &amp; CHAR(10) &amp;
TEXT(COUNTIF(EH13:EH32,"It was important to me")/COUNTA(EH13:EH32),"0.0%") &amp; " It was important to me" &amp; CHAR(10) &amp;
TEXT(COUNTIF(EH13:EH32,"It was a little bit unimportant to me")/COUNTA(EH13:EH32),"0.0%") &amp; " It was a little bit unimportant to me" &amp; CHAR(10) &amp;
TEXT(COUNTIF(EH13:EH32,"It was unimportant to me")/COUNTA(EH13:EH32),"0.0%") &amp; " It was unimportant to me"</f>
        <v>40.0% It was very important to me
40.0% It was important to me
10.0% It was a little bit unimportant to me
10.0% It was unimportant to me</v>
      </c>
      <c r="EI33" s="21" t="str">
        <f>TEXT(COUNTIF(EI3:EI32,"gaming background (profound)")/COUNTA(EI3:EI32),"0.0%") &amp; " gaming background (profound)" &amp; CHAR(10) &amp;
TEXT(COUNTIF(EI3:EI32,"gaming background (casual)")/COUNTA(EI3:EI32),"0.0%") &amp; " gaming background (casual)" &amp; CHAR(10) &amp;
TEXT(COUNTIF(EI3:EI32,"gaming background (underspecified)")/COUNTA(EI3:EI32),"0.0%") &amp; " gaming background (underspecified)" &amp; CHAR(10) &amp;
TEXT(COUNTIF(EI3:EI32,"little or no gaming background")/COUNTA(EI3:EI32),"0.0%") &amp; " little or no gaming background"</f>
        <v>50.0% gaming background (profound)
26.7% gaming background (casual)
16.7% gaming background (underspecified)
6.7% little or no gaming background</v>
      </c>
      <c r="EK33" s="21" t="str">
        <f>TEXT(COUNTIF(EK3:EK32,"English is preferred game locale")/COUNTA(EK3:EK32),"0.0%") &amp; " English is the preferred game locale" &amp; CHAR(10) &amp;
TEXT(COUNTIF(EK3:EK32,"Other")/COUNTA(EK3:EK32),"0.0%") &amp; " Other"</f>
        <v>73.3% English is the preferred game locale
26.7% Other</v>
      </c>
      <c r="EM33" s="13"/>
      <c r="EN33" s="77" t="str">
        <f>TEXT(COUNTIF(EN3:EN32,"(not remember)")/COUNTA(EN3:EN32),"0.0%") &amp; " (not remember)" &amp; CHAR(10) &amp;
TEXT(COUNTIF(EN3:EN32,"BILL OF RIGHTS (exact)")/COUNTA(EN3:EN32),"0.0%") &amp; " BILL OF RIGHTS (exact)" &amp; CHAR(10) &amp;
TEXT(COUNTIF(EN3:EN32,"BILL OF RIGHTS (fuzzy)")/COUNTA(EN3:EN32),"0.0%") &amp; " BILL OF RIGHTS (fuzzy)" &amp; CHAR(10) &amp;
TEXT(COUNTIF(EN3:EN32,"POLITICS (fuzzy)")/COUNTA(EN3:EN32),"0.0%") &amp; " POLITICS (fuzzy)" &amp; CHAR(10) &amp;
TEXT(COUNTIF(EN3:EN32,"BILL OF RIGHTS (exact) BUT IN DIALOGUES")/COUNTA(EN3:EN32),"0.0%") &amp; " BILL OF RIGHTS (exact) BUT IN DIALOGUES" &amp; CHAR(10) &amp;
TEXT(COUNTIF(EN3:EN32,"INTERACTED WITH, BUT FORGOT")/COUNTA(EN3:EN32),"0.0%") &amp; " INTERACTED WITH, BUT FORGOT" &amp; CHAR(10) &amp;
TEXT(COUNTIF(EN3:EN32,"DID NOT READ")/COUNTA(EN3:EN32),"0.0%") &amp; " DID NOT READ"</f>
        <v>40.0% (not remember)
26.7% BILL OF RIGHTS (exact)
10.0% BILL OF RIGHTS (fuzzy)
10.0% POLITICS (fuzzy)
3.3% BILL OF RIGHTS (exact) BUT IN DIALOGUES
6.7% INTERACTED WITH, BUT FORGOT
3.3% DID NOT READ</v>
      </c>
      <c r="EO33" s="69" t="e" vm="1">
        <v>#VALUE!</v>
      </c>
      <c r="EP33" s="68" t="str">
        <f>TEXT(COUNTIF(EP3:EP32,"(not remember)")/COUNTA(EP3:EP32),"0.0%") &amp; " (not remember)" &amp; CHAR(10) &amp;
TEXT(COUNTIF(EP3:EP32,"BOSCO (just name)")/COUNTA(EP3:EP32),"0.0%") &amp; " BOSCO (just name)" &amp; CHAR(10) &amp;
TEXT(COUNTIF(EP3:EP32,"BOSCO'S IN-CONVENIENCE STORE (exact)")/COUNTA(EP3:EP32),"0.0%") &amp; " BOSCO'S IN-CONVENIENCE STORE (exact)" &amp; CHAR(10) &amp;
TEXT(COUNTIF(EP3:EP32,"BOSCO'S IN-CONVENIENCE STORE (fuzzy)")/COUNTA(EP3:EP32),"0.0%") &amp; " BOSCO'S IN-CONVENIENCE STORE (fuzzy)" &amp; CHAR(10) &amp;
TEXT(COUNTIF(EP3:EP32,"BOSCO (just name, fuzzy)")/COUNTA(EP3:EP32),"0.0%") &amp; " BOSCO (just name, fuzzy)"</f>
        <v>33.3% (not remember)
30.0% BOSCO (just name)
16.7% BOSCO'S IN-CONVENIENCE STORE (exact)
10.0% BOSCO'S IN-CONVENIENCE STORE (fuzzy)
10.0% BOSCO (just name, fuzzy)</v>
      </c>
      <c r="EQ33" s="69" t="e" vm="2">
        <v>#VALUE!</v>
      </c>
      <c r="ER33" s="68" t="str">
        <f>TEXT(COUNTIF(ER3:ER32,"(not remember)")/COUNTA(ER3:ER32),"0.0%") &amp; " (not remember)" &amp; CHAR(10) &amp;
TEXT(COUNTIF(ER3:ER32,"DATES TO REMEMBER")/COUNTA(ER3:ER32),"0.0%") &amp; " DATES TO REMEMBER" &amp; CHAR(10) &amp;
TEXT(COUNTIF(ER3:ER32,"DIALOGUES")/COUNTA(ER3:ER32),"0.0%") &amp; " DIALOGUES" &amp; CHAR(10) &amp;
TEXT(COUNTIF(ER3:ER32,"MARCH")/COUNTA(ER3:ER32),"0.0%") &amp; " MARCH" &amp; CHAR(10) &amp;
TEXT(COUNTIF(ER3:ER32,"POLITICS")/COUNTA(ER3:ER32),"0.0%") &amp; " POLITICS" &amp; CHAR(10) &amp;
TEXT(COUNTIF(ER3:ER32,"DID NOT READ")/COUNTA(ER3:ER32),"0.0%") &amp; " DID NOT READ" &amp; CHAR(10) &amp;
TEXT(COUNTIF(ER3:ER32,"MARCH (fuzzy)")/COUNTA(ER3:ER32),"0.0%") &amp; " MARCH (fuzzy)"</f>
        <v>43.3% (not remember)
13.3% DATES TO REMEMBER
13.3% DIALOGUES
10.0% MARCH
10.0% POLITICS
6.7% DID NOT READ
3.3% MARCH (fuzzy)</v>
      </c>
      <c r="ES33" s="69" t="e" vm="3">
        <v>#VALUE!</v>
      </c>
      <c r="ET33" s="68" t="str">
        <f>TEXT(COUNTIF(ET3:ET32,"(not remember)")/COUNTA(ET3:ET32),"0.0%") &amp; " (not remember)" &amp; CHAR(10) &amp;
TEXT(COUNTIF(ET3:ET32,"BAD &amp; WORSE NEWS (fuzzy)")/COUNTA(ET3:ET32),"0.0%") &amp; " BAD &amp; WORSE NEWS (fuzzy)" &amp; CHAR(10) &amp;
TEXT(COUNTIF(ET3:ET32,"BAD &amp; WORSE NEWS (exact)")/COUNTA(ET3:ET32),"0.0%") &amp; " BAD &amp; WORSE NEWS (exact)" &amp; CHAR(10) &amp;
TEXT(COUNTIF(ET3:ET32,"DID NOT READ")/COUNTA(ET3:ET32),"0.0%") &amp; " DID NOT READ"</f>
        <v>70.0% (not remember)
16.7% BAD &amp; WORSE NEWS (fuzzy)
10.0% BAD &amp; WORSE NEWS (exact)
3.3% DID NOT READ</v>
      </c>
      <c r="EU33" s="118" t="str">
        <f>TEXT(COUNTIF(EU51:EU84,"(not remember)")/COUNTA(EU51:EU84),"0.0%") &amp; " (not remember)" &amp; CHAR(10) &amp;
TEXT(COUNTIF(EU51:EU84,"DIALOGUES")/COUNTA(EU51:EU84),"0.0%") &amp; " DIALOGUES" &amp; CHAR(10) &amp;
TEXT(COUNTIF(EU51:EU84,"MAX DEMOTES FLORIDA (fuzzy)")/COUNTA(EU51:EU84),"0.0%") &amp; " MAX DEMOTES FLORIDA (fuzzy)" &amp; CHAR(10) &amp;
TEXT(COUNTIF(EU51:EU84,"MAX DEMOTES FLORIDA (exact)")/COUNTA(EU51:EU84),"0.0%") &amp; " MAX DEMOTES FLORIDA (exact)" &amp; CHAR(10) &amp;
TEXT(COUNTIF(EU51:EU84,"GUNFIRE AT WHITE HOUSE AGAIN (exact)")/COUNTA(EU51:EU84),"0.0%") &amp; " GUNFIRE AT WHITE HOUSE AGAIN (exact)" &amp; CHAR(10) &amp;
TEXT(COUNTIF(EU51:EU84,"GUNFIRE AT WHITE HOUSE AGAIN (fuzzy)")/COUNTA(EU51:EU84),"0.0%") &amp; " GUNFIRE AT WHITE HOUSE AGAIN (fuzzy)" &amp; CHAR(10) &amp;
TEXT(COUNTIF(EU51:EU84,"INSIGNIFICANT NEWS")/COUNTA(EU51:EU84),"0.0%") &amp; " INSIGNIFICANT NEWS" &amp; CHAR(10) &amp;
TEXT(COUNTIF(EU51:EU84,"DID NOT READ")/COUNTA(EU51:EU84),"0.0%") &amp; " DID NOT READ"</f>
        <v>32.4% (not remember)
23.5% DIALOGUES
11.8% MAX DEMOTES FLORIDA (fuzzy)
8.8% MAX DEMOTES FLORIDA (exact)
5.9% GUNFIRE AT WHITE HOUSE AGAIN (exact)
2.9% GUNFIRE AT WHITE HOUSE AGAIN (fuzzy)
2.9% INSIGNIFICANT NEWS
2.9% DID NOT READ</v>
      </c>
      <c r="EV33" s="119"/>
      <c r="EW33" s="69" t="e" vm="4">
        <v>#VALUE!</v>
      </c>
      <c r="EX33" s="77" t="str">
        <f>TEXT(COUNTIF(EX3:EX32,"(not remember)")/COUNTA(EX3:EX32),"0.0%") &amp; " (not remember)" &amp; CHAR(10) &amp;
TEXT(COUNTIF(EX3:EX32,"TONGUES WARNING (exact)")/COUNTA(EX3:EX32),"0.0%") &amp; " TONGUES WARNING (exact)" &amp; CHAR(10) &amp;
TEXT(COUNTIF(EX3:EX32,"TONGUES WARNING (fuzzy)")/COUNTA(EX3:EX32),"0.0%") &amp; " TONGUES WARNING (fuzzy)" &amp; CHAR(10) &amp;
TEXT(COUNTIF(EX3:EX32,"DID NOT READ")/COUNTA(EX3:EX32),"0.0%") &amp; " DID NOT READ"</f>
        <v>73.3% (not remember)
13.3% TONGUES WARNING (exact)
10.0% TONGUES WARNING (fuzzy)
3.3% DID NOT READ</v>
      </c>
      <c r="EY33" s="77" t="str">
        <f>TEXT(COUNTIF(EY3:EY32,"(not remember)")/COUNTA(EY3:EY32),"0.0%") &amp; " (not remember)" &amp; CHAR(10) &amp;
TEXT(COUNTIF(EY3:EY32,"BATHROOM TERROR LEVEL (exact)")/COUNTA(EY3:EY32),"0.0%") &amp; " BATHROOM TERROR LEVEL (exact)" &amp; CHAR(10) &amp;
TEXT(COUNTIF(EY3:EY32,"BATHROOM TERROR LEVEL (almost exact)")/COUNTA(EY3:EY32),"0.0%") &amp; " BATHROOM TERROR LEVEL (almost exact)" &amp; CHAR(10) &amp;
TEXT(COUNTIF(EY3:EY32,"BATHROOM TERROR LEVEL (fuzzy)")/COUNTA(EY3:EY32),"0.0%") &amp; " BATHROOM TERROR LEVEL (fuzzy)" &amp; CHAR(10) &amp;
TEXT(COUNTIF(EY3:EY32,"DID NOT READ")/COUNTA(EY3:EY32),"0.0%") &amp; " DID NOT READ"</f>
        <v>60.0% (not remember)
20.0% BATHROOM TERROR LEVEL (exact)
13.3% BATHROOM TERROR LEVEL (almost exact)
3.3% BATHROOM TERROR LEVEL (fuzzy)
3.3% DID NOT READ</v>
      </c>
      <c r="EZ33" s="69" t="e" vm="5">
        <v>#VALUE!</v>
      </c>
      <c r="FA33" s="68" t="str">
        <f>TEXT(COUNTIF(FA3:FA32,"(not remember)")/COUNTA(FA3:FA32),"0.0%") &amp; " (not remember)" &amp; CHAR(10) &amp;
TEXT(COUNTIF(FA3:FA32,"BUY 1 GET 1 (fuzzy)")/COUNTA(FA3:FA32),"0.0%") &amp; " BUY 1 GET 1 (fuzzy)" &amp; CHAR(10) &amp;
TEXT(COUNTIF(FA3:FA32,"BUY 1 GET 1 (exact)")/COUNTA(FA3:FA32),"0.0%") &amp; " BUY 1 GET 1 (exact)" &amp; CHAR(10) &amp;
TEXT(COUNTIF(FA3:FA32,"DID NOT READ")/COUNTA(FA3:FA32),"0.0%") &amp; " DID NOT READ" &amp; CHAR(10) &amp;
TEXT(COUNTIF(FA3:FA32,"DIALOGUES")/COUNTA(FA3:FA32),"0.0%") &amp; " DIALOGUES"</f>
        <v>63.3% (not remember)
10.0% BUY 1 GET 1 (fuzzy)
10.0% BUY 1 GET 1 (exact)
10.0% DID NOT READ
6.7% DIALOGUES</v>
      </c>
      <c r="FB33" s="69" t="e" vm="6">
        <v>#VALUE!</v>
      </c>
      <c r="FC33" s="68" t="str">
        <f>TEXT(COUNTIF(FC3:FC32,"(not remember)")/COUNTA(FC3:FC32),"0.0%") &amp; " (not remember)" &amp; CHAR(10) &amp;
TEXT(COUNTIF(FC3:FC32,"ORGAN TRADER (exact)")/COUNTA(FC3:FC32),"0.0%") &amp; " ORGAN TRADER (exact)" &amp; CHAR(10) &amp;
TEXT(COUNTIF(FC3:FC32,"ORGAN TRADER (fuzzy)")/COUNTA(FC3:FC32),"0.0%") &amp; " ORGAN TRADER (fuzzy)"  &amp; CHAR(10) &amp;
TEXT(COUNTIF(FC3:FC32,"DIALOGUES")/COUNTA(FC3:FC32),"0.0%") &amp; " DIALOGUES" &amp; CHAR(10) &amp;
TEXT(COUNTIF(FC3:FC32,"SELF LOATHING WEEKLY")/COUNTA(FC3:FC32),"0.0%") &amp; " SELF LOATHING WEEKLY"</f>
        <v>60.0% (not remember)
23.3% ORGAN TRADER (exact)
10.0% ORGAN TRADER (fuzzy)
6.7% DIALOGUES
0.0% SELF LOATHING WEEKLY</v>
      </c>
      <c r="FD33" s="69" t="e" vm="7">
        <v>#VALUE!</v>
      </c>
      <c r="FE33" s="68" t="str">
        <f>TEXT(COUNTIF(FE3:FE32,"CANCELLED, NO INTEREST (exact)")/COUNTA(FE3:FE32),"0.0%") &amp; " CANCELLED, NO INTEREST (exact)" &amp; CHAR(10) &amp;
TEXT(COUNTIF(FE3:FE32,"CANCELLED, NO INTEREST (fuzzy)")/COUNTA(FE3:FE32),"0.0%") &amp; " CANCELLED, NO INTEREST (fuzzy)" &amp; CHAR(10) &amp;
TEXT(COUNTIF(FE3:FE32,"(not remember)")/COUNTA(FE3:FE32),"0.0%") &amp; " (not remember)"</f>
        <v>73.3% CANCELLED, NO INTEREST (exact)
20.0% CANCELLED, NO INTEREST (fuzzy)
6.7% (not remember)</v>
      </c>
      <c r="FF33" s="68" t="str">
        <f>TEXT(COUNTIF(FF3:FF32,"(not remember)")/COUNTA(FF3:FF32),"0.0%") &amp; " (not remember)" &amp; CHAR(10) &amp;
TEXT(COUNTIF(FF3:FF32,"LIVER N ONIONS' CONCERT (very fuzzy)")/COUNTA(FF3:FF32),"0.0%") &amp; " LIVER N ONIONS' CONCERT (very fuzzy)" &amp; CHAR(10) &amp;
TEXT(COUNTIF(FF3:FF32,"LIVER N ONIONS' CONCERT (fuzzy)")/COUNTA(FF3:FF32),"0.0%") &amp; " LIVER N ONIONS' CONCERT (fuzzy)" &amp; CHAR(10) &amp;
TEXT(COUNTIF(FF3:FF32,"LIVER N ONIONS' CONCERT (exact)")/COUNTA(FF3:FF32),"0.0%") &amp; " LIVER N ONIONS' CONCERT (exact)" &amp; CHAR(10) &amp;
TEXT(COUNTIF(FF3:FF32,"LIVER N ONIONS' CONCERT (almost exact)")/COUNTA(FF3:FF32),"0.0%") &amp; " LIVER N ONIONS' CONCERT (almost exact)"</f>
        <v>53.3% (not remember)
20.0% LIVER N ONIONS' CONCERT (very fuzzy)
13.3% LIVER N ONIONS' CONCERT (fuzzy)
6.7% LIVER N ONIONS' CONCERT (exact)
6.7% LIVER N ONIONS' CONCERT (almost exact)</v>
      </c>
      <c r="FG33" s="69" t="e" vm="8">
        <v>#VALUE!</v>
      </c>
      <c r="FH33" s="68" t="str">
        <f>TEXT(COUNTIF(FH3:FH32,"JOBS, ALL CROSSED BUT ONE")/COUNTA(FH3:FH32),"0.0%") &amp; " JOBS, ALL CROSSED BUT ONE" &amp; CHAR(10) &amp;
TEXT(COUNTIF(FH3:FH32,"(not remember)")/COUNTA(FH3:FH32),"0.0%") &amp; " (not remember)" &amp; CHAR(10) &amp;
TEXT(COUNTIF(FH3:FH32,"JOBS (fuzzy)")/COUNTA(FH3:FH32),"0.0%") &amp; " JOBS (fuzzy)" &amp; CHAR(10) &amp;
TEXT(COUNTIF(FH3:FH32,"ALL CROSSED BUT ONE")/COUNTA(FH3:FH32),"0.0%") &amp; " ALL CROSSED BUT ONE" &amp; CHAR(10) &amp;
TEXT(COUNTIF(FH3:FH32,"JOBS")/COUNTA(FH3:FH32),"0.0%") &amp; " JOBS" &amp; CHAR(10) &amp;
TEXT(COUNTIF(FH3:FH32,"JOBS, SOME CROSSED")/COUNTA(FH3:FH32),"0.0%") &amp; " JOBS, SOME CROSSED" &amp; CHAR(10) &amp;
TEXT(COUNTIF(FH3:FH32,"DID NOT READ")/COUNTA(FH3:FH32),"0.0%") &amp; " DID NOT READ"</f>
        <v>30.0% JOBS, ALL CROSSED BUT ONE
23.3% (not remember)
16.7% JOBS (fuzzy)
10.0% ALL CROSSED BUT ONE
13.3% JOBS
3.3% JOBS, SOME CROSSED
3.3% DID NOT READ</v>
      </c>
      <c r="FI33" s="69" t="e" vm="9">
        <v>#VALUE!</v>
      </c>
      <c r="FJ33" s="68" t="str">
        <f>TEXT(COUNTIF(FJ3:FJ32,"(not remember)")/COUNTA(FJ3:FJ32),"0.0%") &amp; " (not remember)" &amp; CHAR(10) &amp;
TEXT(COUNTIF(FJ3:FJ32,"SHOCK TREATMENT (fuzzy)")/COUNTA(FJ3:FJ32),"0.0%") &amp; " SHOCK TREATMENT (fuzzy)" &amp; CHAR(10) &amp;
TEXT(COUNTIF(FJ3:FJ32,"SHOCK TREATMENT (exact)")/COUNTA(FJ3:FJ32),"0.0%") &amp; " SHOCK TREATMENT (exact)" &amp; CHAR(10) &amp;
TEXT(COUNTIF(FJ3:FJ32,"THINK POSITIVE (fuzzy)")/COUNTA(FJ3:FJ32),"0.0%") &amp; " THINK POSITIVE (fuzzy)" &amp; CHAR(10) &amp;
TEXT(COUNTIF(FJ3:FJ32,"THINK POSITIVE (exact)")/COUNTA(FJ3:FJ32),"0.0%") &amp; " THINK POSITIVE (exact)" &amp; CHAR(10) &amp;
TEXT(COUNTIF(FJ3:FJ32,"BAD READABILITY + NOT IMPORTANT")/COUNTA(FJ3:FJ32),"0.0%") &amp; " BAD READABILITY + NOT IMPORTANT"</f>
        <v>80.0% (not remember)
3.3% SHOCK TREATMENT (fuzzy)
3.3% SHOCK TREATMENT (exact)
3.3% THINK POSITIVE (fuzzy)
6.7% THINK POSITIVE (exact)
3.3% BAD READABILITY + NOT IMPORTANT</v>
      </c>
      <c r="FK33" s="68" t="str">
        <f>TEXT(COUNTIF(FK3:FK32,"(not remember)")/COUNTA(FK3:FK32),"0.0%") &amp; " (not remember)" &amp; CHAR(10) &amp;
TEXT(COUNTIF(FK3:FK32,"DIPLOMAS (unspecified)")/COUNTA(FK3:FK32),"0.0%") &amp; " DIPLOMAS (unspecified)" &amp; CHAR(10) &amp;
TEXT(COUNTIF(FK3:FK32,"DIPLOMAS (sexist)")/COUNTA(FK3:FK32),"0.0%") &amp; " DIPLOMAS (sexist)" &amp; CHAR(10) &amp;
TEXT(COUNTIF(FK3:FK32,"BAD READABILITY + NOT IMPORTANT")/COUNTA(FK3:FK32),"0.0%") &amp; " BAD READABILITY + NOT IMPORTANT"</f>
        <v>86.7% (not remember)
6.7% DIPLOMAS (unspecified)
3.3% DIPLOMAS (sexist)
3.3% BAD READABILITY + NOT IMPORTANT</v>
      </c>
      <c r="FL33" s="69" t="e" vm="10">
        <v>#VALUE!</v>
      </c>
      <c r="FM33" s="13"/>
      <c r="FN33" s="68" t="str">
        <f>TEXT(COUNTIF(FN36:FN99,"Yes (generally)")/COUNTA(FN36:FN99),"0.0%") &amp; " Yes (generally)" &amp; CHAR(10) &amp;
TEXT(COUNTIF(FN36:FN99,"Yes (comprehension)")/COUNTA(FN36:FN99),"0.0%") &amp; " Yes (comprehension)" &amp; CHAR(10) &amp;
TEXT(COUNTIF(FN36:FN99,"No (immersion)")/COUNTA(FN36:FN99),"0.0%") &amp; " No (immersion)" &amp; CHAR(10)  &amp;
TEXT(COUNTIF(FN36:FN99,"Yes (immersion)")/COUNTA(FN36:FN99),"0.0%") &amp; " Yes (immersion)" &amp; CHAR(10) &amp;
TEXT(COUNTIF(FN36:FN99,"Yes (gameplay)")/COUNTA(FN36:FN99),"0.0%") &amp; " Yes (gameplay)" &amp; CHAR(10) &amp;
TEXT(COUNTIF(FN36:FN99,"Yes if authorial intent")/COUNTA(FN36:FN99),"0.0%") &amp; " Yes if authorial intent" &amp; CHAR(10) &amp;
TEXT(COUNTIF(FN36:FN99,"Yes (lore)")/COUNTA(FN36:FN99),"0.0%") &amp; " Yes (lore)" &amp; CHAR(10) &amp;
TEXT(COUNTIF(FN36:FN99,"Yes (humour)")/COUNTA(FN36:FN99),"0.0%") &amp; " Yes (humour)" &amp; CHAR(10) &amp;
TEXT(COUNTIF(FN36:FN99,"No (lore)")/COUNTA(FN36:FN99),"0.0%") &amp; " No (lore)" &amp; CHAR(10) &amp;
TEXT(COUNTIF(FN36:FN99,"No (generally)")/COUNTA(FN36:FN99),"0.0%") &amp; " No (generally)" &amp; CHAR(10) &amp;
TEXT(COUNTIF(FN36:FN99,"Yes if only subtitled")/COUNTA(FN36:FN99),"0.0%") &amp; " Yes if only subtitled" &amp; CHAR(10) &amp;
TEXT(COUNTIF(FN36:FN99,"Yes if consistently")/COUNTA(FN36:FN99),"0.0%") &amp; " Yes if consistently"</f>
        <v>14.1% Yes (generally)
14.1% Yes (comprehension)
12.5% No (immersion)
10.9% Yes (immersion)
7.8% Yes (gameplay)
7.8% Yes if authorial intent
6.3% Yes (lore)
6.3% Yes (humour)
6.3% No (lore)
4.7% No (generally)
1.6% Yes if only subtitled
1.6% Yes if consistently</v>
      </c>
      <c r="FP33" s="68" t="str">
        <f>TEXT(COUNTIF(FQ36:FQ99,"Cyberpunk 2077 (specific case, posters, graffiti, billboards, ads, design, umour, lore, meaningful)")/COUNTA(FQ36:FQ99),"0.0%") &amp; " Cyberpunk 2077 (specific case, posters, graffiti, billboards, ads, design, umour, lore, meaningful)" &amp; CHAR(10) &amp;
TEXT(COUNTIF(FQ36:FQ99,"Yes (meaningful)")/COUNTA(FQ36:FQ99),"0.0%") &amp; " Yes (meaningful)" &amp; CHAR(10) &amp;
TEXT(COUNTIF(FQ36:FQ99,"(not remember)")/COUNTA(FQ36:FQ99),"0.0%") &amp; " (not remember)" &amp; CHAR(10) &amp;
TEXT(COUNTIF(FQ36:FQ99,"Yes (humour)")/COUNTA(FQ36:FQ99),"0.0%") &amp; " Yes (humour)" &amp; CHAR(10) &amp;
TEXT(COUNTIF(FQ36:FQ99,"Yes (lore)")/COUNTA(FQ36:FQ99),"0.0%") &amp; " Yes (lore)" &amp; CHAR(10) &amp;
TEXT(COUNTIF(FQ36:FQ99,"GTA V (specific case, design, humour, meaningful)")/COUNTA(FQ36:FQ99),"0.0%") &amp; " GTA V (specific case, design, humour, meaningful)" &amp; CHAR(10) &amp;
TEXT(COUNTIF(FQ36:FQ99,"Poppy Playtime (gameplay, humour, lore, meaningful)")/COUNTA(FQ36:FQ99),"0.0%") &amp; " Poppy Playtime (gameplay, humour, lore, meaningful)" &amp; CHAR(10) &amp;
TEXT(COUNTIF(FQ36:FQ99,"Yes (design)")/COUNTA(FQ36:FQ99),"0.0%") &amp; " Yes (design)" &amp; CHAR(10) &amp;
TEXT(COUNTIF(FQ36:FQ99,"Yes (immersive)")/COUNTA(FQ36:FQ99),"0.0%") &amp; " Yes (immersive)" &amp; CHAR(10) &amp;
TEXT(COUNTIF(FQ36:FQ99,"Yes (gameplay)")/COUNTA(FQ36:FQ99),"0.0%") &amp; " Yes (gameplay)" &amp; CHAR(10) &amp;
TEXT(COUNTIF(FQ36:FQ99,"No (not meaningful)")/COUNTA(FQ36:FQ99),"0.0%") &amp; " No (not meaningful)" &amp; CHAR(10) &amp;
TEXT(COUNTIF(FQ36:FQ99,"Yes (comprehension)")/COUNTA(FQ36:FQ99),"0.0%") &amp; " Yes (comprehension)" &amp; CHAR(10) &amp;
TEXT(COUNTIF(FQ36:FQ99,"Overwatch (meaningful, design)")/COUNTA(FQ36:FQ99),"0.0%") &amp; " Overwatch (meaningful, design)" &amp; CHAR(10) &amp;
TEXT(COUNTIF(FQ36:FQ99,"Stardew Valley (specific case)")/COUNTA(FQ36:FQ99),"0.0%") &amp; " Stardew Valley (specific case)" &amp; CHAR(10) &amp;
TEXT(COUNTIF(FQ36:FQ99,"Yes (underspecified)")/COUNTA(FQ36:FQ99),"0.0%") &amp; " Yes (underspecified)" &amp; CHAR(10) &amp;
TEXT(COUNTIF(FQ36:FQ99,"Yes (immersion)")/COUNTA(FQ36:FQ99),"0.0%") &amp; " Yes (immersion)"</f>
        <v>17.2% Cyberpunk 2077 (specific case, posters, graffiti, billboards, ads, design, umour, lore, meaningful)
7.8% Yes (meaningful)
6.3% (not remember)
6.3% Yes (humour)
6.3% Yes (lore)
6.3% GTA V (specific case, design, humour, meaningful)
6.3% Poppy Playtime (gameplay, humour, lore, meaningful)
6.3% Yes (design)
4.7% Yes (immersive)
4.7% Yes (gameplay)
3.1% No (not meaningful)
3.1% Yes (comprehension)
3.1% Overwatch (meaningful, design)
1.6% Stardew Valley (specific case)
1.6% Yes (underspecified)
1.6% Yes (immersion)</v>
      </c>
      <c r="FR33" s="68" t="str">
        <f>TEXT(COUNTIF(FS36:FS70,"I think mostly the original language should be substituted with a translated version. (see illustration above)")/COUNTA(FS36:FS70),"0.0%") &amp; " Access via re-texturing" &amp; CHAR(10) &amp;
TEXT(COUNTIF(FS36:FS70,"I think mostly you should be able to see a subtitle that translates the visible original text. […] if you want to, describe in your language what the text says in the original language. (see illustration above)")/COUNTA(FS36:FS70),"0.0%") &amp; " Access via subtitling (toggleable)" &amp; CHAR(10) &amp;
TEXT(COUNTIF(FS36:FS70,"I think mostly they should not be translated. They should always stay in the original language. (see illustration above)")/COUNTA(FS36:FS70),"0.0%") &amp; " Leave in source version"</f>
        <v>45.7% Access via re-texturing
40.0% Access via subtitling (toggleable)
14.3% Leave in source version</v>
      </c>
      <c r="FS33" s="76" t="e" vm="11">
        <v>#VALUE!</v>
      </c>
      <c r="FU33" s="95"/>
      <c r="FV33" s="97" t="s">
        <v>1578</v>
      </c>
      <c r="FW33" s="35"/>
      <c r="GC33" s="35"/>
      <c r="GD33" s="35"/>
      <c r="GE33" s="35"/>
      <c r="GF33" s="35"/>
      <c r="GG33" s="59">
        <f>AVERAGE(GG3:GG32)</f>
        <v>6.2523148148148147E-2</v>
      </c>
      <c r="GH33" s="79"/>
    </row>
    <row r="34" spans="1:190" s="17" customFormat="1" ht="39" customHeight="1" x14ac:dyDescent="0.3">
      <c r="A34" s="17" t="s">
        <v>1056</v>
      </c>
      <c r="D34" s="54" t="s">
        <v>1422</v>
      </c>
      <c r="I34" s="116" t="s">
        <v>1349</v>
      </c>
      <c r="J34" s="116"/>
      <c r="K34" s="116"/>
      <c r="O34" s="26" t="s">
        <v>1060</v>
      </c>
      <c r="R34" s="24" t="s">
        <v>1053</v>
      </c>
      <c r="S34" s="24" t="s">
        <v>1052</v>
      </c>
      <c r="T34" s="25" t="s">
        <v>1054</v>
      </c>
      <c r="V34" s="24" t="s">
        <v>1055</v>
      </c>
      <c r="W34" s="24" t="s">
        <v>1064</v>
      </c>
      <c r="X34" s="24" t="s">
        <v>1063</v>
      </c>
      <c r="Y34" s="24" t="s">
        <v>1065</v>
      </c>
      <c r="Z34" s="18"/>
      <c r="AA34" s="31" t="s">
        <v>1076</v>
      </c>
      <c r="AB34" s="31" t="s">
        <v>1077</v>
      </c>
      <c r="AC34" s="31" t="s">
        <v>1078</v>
      </c>
      <c r="AD34" s="31" t="s">
        <v>1079</v>
      </c>
      <c r="AE34" s="31" t="s">
        <v>1080</v>
      </c>
      <c r="AF34" s="31" t="s">
        <v>1081</v>
      </c>
      <c r="AG34" s="31" t="s">
        <v>1082</v>
      </c>
      <c r="AH34" s="31" t="s">
        <v>1083</v>
      </c>
      <c r="AI34" s="31" t="s">
        <v>1084</v>
      </c>
      <c r="AJ34" s="31" t="s">
        <v>1085</v>
      </c>
      <c r="AK34" s="13"/>
      <c r="AL34" s="31" t="s">
        <v>1086</v>
      </c>
      <c r="AO34" s="18"/>
      <c r="AQ34" s="31" t="s">
        <v>1133</v>
      </c>
      <c r="AR34" s="31" t="s">
        <v>1139</v>
      </c>
      <c r="AS34" s="31" t="s">
        <v>1138</v>
      </c>
      <c r="AT34" s="36"/>
      <c r="AU34" s="31" t="s">
        <v>1086</v>
      </c>
      <c r="AV34" s="31" t="s">
        <v>1142</v>
      </c>
      <c r="AW34" s="31" t="s">
        <v>1142</v>
      </c>
      <c r="AX34" s="31" t="s">
        <v>1142</v>
      </c>
      <c r="AY34" s="31" t="s">
        <v>1142</v>
      </c>
      <c r="AZ34" s="31" t="s">
        <v>1142</v>
      </c>
      <c r="BA34" s="31" t="s">
        <v>1142</v>
      </c>
      <c r="BB34" s="14"/>
      <c r="BC34" s="31" t="s">
        <v>1145</v>
      </c>
      <c r="BD34" s="31" t="s">
        <v>1146</v>
      </c>
      <c r="BE34" s="24" t="s">
        <v>1204</v>
      </c>
      <c r="BF34" s="18"/>
      <c r="BG34" s="31" t="s">
        <v>1166</v>
      </c>
      <c r="BH34" s="31" t="s">
        <v>1167</v>
      </c>
      <c r="BI34" s="31" t="s">
        <v>1168</v>
      </c>
      <c r="BJ34" s="31" t="s">
        <v>1169</v>
      </c>
      <c r="BK34" s="36"/>
      <c r="BL34" s="31" t="s">
        <v>1170</v>
      </c>
      <c r="BM34" s="31" t="s">
        <v>1170</v>
      </c>
      <c r="BN34" s="31" t="s">
        <v>1171</v>
      </c>
      <c r="BO34" s="31" t="s">
        <v>1171</v>
      </c>
      <c r="BP34" s="31" t="s">
        <v>1172</v>
      </c>
      <c r="BQ34" s="31" t="s">
        <v>1172</v>
      </c>
      <c r="BR34" s="31" t="s">
        <v>1173</v>
      </c>
      <c r="BS34" s="31" t="s">
        <v>1173</v>
      </c>
      <c r="BT34" s="31" t="s">
        <v>1174</v>
      </c>
      <c r="BU34" s="31" t="s">
        <v>1174</v>
      </c>
      <c r="BV34" s="31" t="s">
        <v>1175</v>
      </c>
      <c r="BW34" s="31" t="s">
        <v>1175</v>
      </c>
      <c r="BX34" s="31" t="s">
        <v>1176</v>
      </c>
      <c r="BY34" s="31" t="s">
        <v>1176</v>
      </c>
      <c r="BZ34" s="31" t="s">
        <v>1177</v>
      </c>
      <c r="CA34" s="31" t="s">
        <v>1177</v>
      </c>
      <c r="CB34" s="31" t="s">
        <v>1179</v>
      </c>
      <c r="CC34" s="31" t="s">
        <v>1179</v>
      </c>
      <c r="CD34" s="34"/>
      <c r="CE34" s="31" t="s">
        <v>1181</v>
      </c>
      <c r="CF34" s="44"/>
      <c r="CG34" s="31" t="s">
        <v>1184</v>
      </c>
      <c r="CH34" s="31" t="s">
        <v>1184</v>
      </c>
      <c r="CI34" s="31" t="s">
        <v>1184</v>
      </c>
      <c r="CJ34" s="31" t="s">
        <v>1185</v>
      </c>
      <c r="CK34" s="31" t="s">
        <v>1185</v>
      </c>
      <c r="CL34" s="31" t="s">
        <v>1185</v>
      </c>
      <c r="CM34" s="31" t="s">
        <v>1186</v>
      </c>
      <c r="CN34" s="31" t="s">
        <v>1186</v>
      </c>
      <c r="CO34" s="31" t="s">
        <v>1186</v>
      </c>
      <c r="CP34" s="31" t="s">
        <v>1187</v>
      </c>
      <c r="CQ34" s="31" t="s">
        <v>1187</v>
      </c>
      <c r="CR34" s="31" t="s">
        <v>1187</v>
      </c>
      <c r="CS34" s="31" t="s">
        <v>1188</v>
      </c>
      <c r="CT34" s="31" t="s">
        <v>1188</v>
      </c>
      <c r="CU34" s="31" t="s">
        <v>1188</v>
      </c>
      <c r="CV34" s="31" t="s">
        <v>1189</v>
      </c>
      <c r="CW34" s="31" t="s">
        <v>1189</v>
      </c>
      <c r="CX34" s="31" t="s">
        <v>1189</v>
      </c>
      <c r="CY34" s="31" t="s">
        <v>1190</v>
      </c>
      <c r="CZ34" s="31" t="s">
        <v>1190</v>
      </c>
      <c r="DA34" s="31" t="s">
        <v>1190</v>
      </c>
      <c r="DB34" s="31" t="s">
        <v>1191</v>
      </c>
      <c r="DC34" s="31" t="s">
        <v>1191</v>
      </c>
      <c r="DD34" s="31" t="s">
        <v>1191</v>
      </c>
      <c r="DE34" s="31" t="s">
        <v>1192</v>
      </c>
      <c r="DF34" s="31" t="s">
        <v>1192</v>
      </c>
      <c r="DG34" s="31" t="s">
        <v>1192</v>
      </c>
      <c r="DH34" s="31" t="s">
        <v>1193</v>
      </c>
      <c r="DI34" s="31" t="s">
        <v>1193</v>
      </c>
      <c r="DJ34" s="31" t="s">
        <v>1193</v>
      </c>
      <c r="DK34" s="34"/>
      <c r="DL34" s="31" t="s">
        <v>1351</v>
      </c>
      <c r="DM34" s="44"/>
      <c r="DN34" s="31" t="s">
        <v>1350</v>
      </c>
      <c r="DO34" s="31" t="s">
        <v>1197</v>
      </c>
      <c r="DP34" s="34"/>
      <c r="DQ34" s="31" t="s">
        <v>1262</v>
      </c>
      <c r="DR34" s="31" t="s">
        <v>1261</v>
      </c>
      <c r="DS34" s="31" t="s">
        <v>1263</v>
      </c>
      <c r="DT34" s="18"/>
      <c r="DU34" s="31" t="s">
        <v>1264</v>
      </c>
      <c r="DV34" s="31" t="s">
        <v>1265</v>
      </c>
      <c r="DW34" s="18"/>
      <c r="DX34" s="31" t="s">
        <v>1199</v>
      </c>
      <c r="DY34" s="31" t="s">
        <v>1198</v>
      </c>
      <c r="DZ34" s="31" t="s">
        <v>1200</v>
      </c>
      <c r="EA34" s="31" t="s">
        <v>1202</v>
      </c>
      <c r="EC34" s="18"/>
      <c r="ED34" s="31" t="s">
        <v>1278</v>
      </c>
      <c r="EE34" s="31" t="s">
        <v>1279</v>
      </c>
      <c r="EF34" s="31" t="s">
        <v>1277</v>
      </c>
      <c r="EG34" s="34"/>
      <c r="EH34" s="31" t="s">
        <v>1436</v>
      </c>
      <c r="EI34" s="31" t="s">
        <v>1357</v>
      </c>
      <c r="EK34" s="31" t="s">
        <v>1361</v>
      </c>
      <c r="EM34" s="18"/>
      <c r="EN34" s="71" t="s">
        <v>1416</v>
      </c>
      <c r="EO34" s="70"/>
      <c r="EP34" s="71" t="s">
        <v>1427</v>
      </c>
      <c r="EQ34" s="70"/>
      <c r="ER34" s="71" t="s">
        <v>1415</v>
      </c>
      <c r="ES34" s="70"/>
      <c r="ET34" s="71" t="s">
        <v>1420</v>
      </c>
      <c r="EU34" s="120" t="s">
        <v>1421</v>
      </c>
      <c r="EV34" s="121"/>
      <c r="EW34" s="70"/>
      <c r="EX34" s="71" t="s">
        <v>1431</v>
      </c>
      <c r="EY34" s="71"/>
      <c r="EZ34" s="70"/>
      <c r="FA34" s="71" t="s">
        <v>1430</v>
      </c>
      <c r="FB34" s="70"/>
      <c r="FC34" s="71" t="s">
        <v>1429</v>
      </c>
      <c r="FD34" s="70"/>
      <c r="FE34" s="71" t="s">
        <v>1435</v>
      </c>
      <c r="FF34" s="71" t="s">
        <v>1434</v>
      </c>
      <c r="FG34" s="70"/>
      <c r="FH34" s="71" t="s">
        <v>1428</v>
      </c>
      <c r="FI34" s="70"/>
      <c r="FJ34" s="71" t="s">
        <v>1432</v>
      </c>
      <c r="FK34" s="71" t="s">
        <v>1433</v>
      </c>
      <c r="FL34" s="70"/>
      <c r="FM34" s="18"/>
      <c r="FN34" s="71" t="s">
        <v>1523</v>
      </c>
      <c r="FP34" s="71" t="s">
        <v>1536</v>
      </c>
      <c r="FR34" s="90" t="s">
        <v>1406</v>
      </c>
      <c r="FS34" s="68"/>
      <c r="FU34" s="94"/>
      <c r="FV34" s="90" t="s">
        <v>1577</v>
      </c>
      <c r="FW34" s="44"/>
      <c r="FX34" s="17" t="s">
        <v>1380</v>
      </c>
      <c r="FY34" s="17" t="s">
        <v>1379</v>
      </c>
      <c r="FZ34" s="17" t="s">
        <v>1364</v>
      </c>
      <c r="GB34" s="54" t="s">
        <v>1367</v>
      </c>
      <c r="GC34" s="44"/>
      <c r="GD34" s="44"/>
      <c r="GE34" s="44"/>
      <c r="GF34" s="44"/>
      <c r="GG34" s="31" t="s">
        <v>1377</v>
      </c>
      <c r="GH34" s="80"/>
    </row>
    <row r="35" spans="1:190" ht="27.6" x14ac:dyDescent="0.3">
      <c r="C35" s="114" t="e" vm="12">
        <v>#VALUE!</v>
      </c>
      <c r="D35" s="113" t="s">
        <v>1602</v>
      </c>
      <c r="I35" s="115" t="s">
        <v>1282</v>
      </c>
      <c r="J35" s="115"/>
      <c r="K35" s="115"/>
      <c r="L35" s="115"/>
      <c r="O35" s="28">
        <f>_xlfn.STDEV.S(O4,O5,O6,O7,O8,O10,O11,O12,O15,O16,O18,O19,O20,O21,O23,O24,O26,O27,O30,O31)</f>
        <v>0.96790604154698578</v>
      </c>
      <c r="R35" s="28">
        <f>_xlfn.STDEV.S(R3:R32)</f>
        <v>3.4011492310620595</v>
      </c>
      <c r="T35" s="8"/>
      <c r="W35" s="11" t="s">
        <v>1057</v>
      </c>
      <c r="X35" s="11" t="s">
        <v>1057</v>
      </c>
      <c r="Y35" s="11" t="s">
        <v>1057</v>
      </c>
      <c r="Z35" s="10"/>
      <c r="AA35" s="28">
        <f t="shared" ref="AA35:AJ35" si="9">_xlfn.STDEV.S(AA3:AA32)</f>
        <v>1.5447352189134957</v>
      </c>
      <c r="AB35" s="28">
        <f t="shared" si="9"/>
        <v>1.4044264997156126</v>
      </c>
      <c r="AC35" s="28">
        <f t="shared" si="9"/>
        <v>1.2148506364839735</v>
      </c>
      <c r="AD35" s="28">
        <f t="shared" si="9"/>
        <v>1.6386144974533723</v>
      </c>
      <c r="AE35" s="28">
        <f t="shared" si="9"/>
        <v>0.99481413963302445</v>
      </c>
      <c r="AF35" s="28">
        <f t="shared" si="9"/>
        <v>1.7436255002314776</v>
      </c>
      <c r="AG35" s="28">
        <f t="shared" si="9"/>
        <v>1.4703975535606835</v>
      </c>
      <c r="AH35" s="28">
        <f t="shared" si="9"/>
        <v>1.5447352189134951</v>
      </c>
      <c r="AI35" s="28">
        <f t="shared" si="9"/>
        <v>1.4319827906241329</v>
      </c>
      <c r="AJ35" s="28">
        <f t="shared" si="9"/>
        <v>1.3169976304537112</v>
      </c>
      <c r="AK35" s="8"/>
      <c r="AL35" s="11" t="s">
        <v>1136</v>
      </c>
      <c r="AO35" s="8"/>
      <c r="AQ35" s="11" t="s">
        <v>1130</v>
      </c>
      <c r="AR35" s="28">
        <f>_xlfn.STDEV.S(AR3:AR32)</f>
        <v>1.4890404223224913</v>
      </c>
      <c r="AS35" s="28">
        <f>_xlfn.STDEV.S(AS3:AS32)</f>
        <v>1.704962331467806</v>
      </c>
      <c r="AT35" s="9"/>
      <c r="AU35" s="11" t="s">
        <v>1153</v>
      </c>
      <c r="AV35" s="28">
        <f t="shared" ref="AV35:BA35" si="10">_xlfn.STDEV.S(AV3:AV32)</f>
        <v>1.3796551293211172</v>
      </c>
      <c r="AW35" s="28">
        <f t="shared" si="10"/>
        <v>1.5421286974634216</v>
      </c>
      <c r="AX35" s="28">
        <f t="shared" si="10"/>
        <v>1.5013403972802928</v>
      </c>
      <c r="AY35" s="28">
        <f t="shared" si="10"/>
        <v>1.9490640252984617</v>
      </c>
      <c r="AZ35" s="28">
        <f t="shared" si="10"/>
        <v>1.5569643319724711</v>
      </c>
      <c r="BA35" s="28">
        <f t="shared" si="10"/>
        <v>1.7538135787379219</v>
      </c>
      <c r="BB35" s="8"/>
      <c r="BC35" s="28">
        <f>_xlfn.STDEV.S(BC3:BC32)</f>
        <v>1.8925139881655562</v>
      </c>
      <c r="BD35" s="28">
        <f>_xlfn.STDEV.S(BD3:BD32)</f>
        <v>1.6501480254047287</v>
      </c>
      <c r="BE35" s="11" t="s">
        <v>1057</v>
      </c>
      <c r="BF35" s="10"/>
      <c r="BG35" s="40" t="s">
        <v>1165</v>
      </c>
      <c r="BK35" s="9"/>
      <c r="BL35" s="40" t="s">
        <v>1196</v>
      </c>
      <c r="BZ35" s="43" t="s">
        <v>1178</v>
      </c>
      <c r="CD35" s="8"/>
      <c r="CE35" s="11" t="s">
        <v>1182</v>
      </c>
      <c r="CF35" s="9"/>
      <c r="CG35" s="40" t="s">
        <v>1196</v>
      </c>
      <c r="DK35" s="8"/>
      <c r="DL35" s="11" t="s">
        <v>1057</v>
      </c>
      <c r="DM35" s="47"/>
      <c r="DN35" s="11" t="s">
        <v>1207</v>
      </c>
      <c r="DO35" s="28">
        <f>_xlfn.STDEV.S(DO3:DO32)</f>
        <v>1.3480509557543983</v>
      </c>
      <c r="DP35" s="8"/>
      <c r="DQ35" s="11" t="s">
        <v>1248</v>
      </c>
      <c r="DR35" s="11" t="s">
        <v>1235</v>
      </c>
      <c r="DS35" s="11" t="s">
        <v>1247</v>
      </c>
      <c r="DT35" s="8"/>
      <c r="DU35" s="11" t="s">
        <v>1251</v>
      </c>
      <c r="DV35" s="11" t="s">
        <v>1251</v>
      </c>
      <c r="DW35" s="8"/>
      <c r="DX35" s="28">
        <f>_xlfn.STDEV.S(DX3:DX32)</f>
        <v>2.1033634804841701</v>
      </c>
      <c r="DY35" s="28">
        <f>_xlfn.STDEV.S(DY3:DY32)</f>
        <v>2.112905065565406</v>
      </c>
      <c r="DZ35" s="28">
        <f>_xlfn.STDEV.S(DZ3:DZ32)</f>
        <v>1.7116907014619389</v>
      </c>
      <c r="EA35" s="28">
        <f>_xlfn.STDEV.S(EA3:EA32)</f>
        <v>9.0366663335350239</v>
      </c>
      <c r="EC35" s="8"/>
      <c r="ED35" s="28">
        <f>_xlfn.STDEV.S(ED3:ED32)</f>
        <v>1.3412123525798003</v>
      </c>
      <c r="EE35" s="28">
        <f>_xlfn.STDEV.S(EE3:EE32)</f>
        <v>1.2484473115254699</v>
      </c>
      <c r="EF35" s="28">
        <f>_xlfn.STDEV.S(EF3:EF32)</f>
        <v>1.2685406585123116</v>
      </c>
      <c r="EG35" s="8"/>
      <c r="EH35" s="40"/>
      <c r="EI35" s="52"/>
      <c r="EK35" s="11" t="s">
        <v>1235</v>
      </c>
      <c r="EM35" s="8"/>
      <c r="EN35" s="63" t="s">
        <v>1397</v>
      </c>
      <c r="EO35" s="72" t="s">
        <v>1412</v>
      </c>
      <c r="EP35" s="63" t="s">
        <v>1397</v>
      </c>
      <c r="ER35" s="63" t="s">
        <v>1397</v>
      </c>
      <c r="ET35" s="63" t="s">
        <v>1397</v>
      </c>
      <c r="EU35" s="122" t="s">
        <v>1397</v>
      </c>
      <c r="EV35" s="122"/>
      <c r="EX35" s="63" t="s">
        <v>1397</v>
      </c>
      <c r="EY35" s="63" t="s">
        <v>1397</v>
      </c>
      <c r="FA35" s="63" t="s">
        <v>1397</v>
      </c>
      <c r="FC35" s="63" t="s">
        <v>1397</v>
      </c>
      <c r="FE35" s="63" t="s">
        <v>1397</v>
      </c>
      <c r="FF35" s="63" t="s">
        <v>1397</v>
      </c>
      <c r="FH35" s="63" t="s">
        <v>1397</v>
      </c>
      <c r="FJ35" s="63" t="s">
        <v>1397</v>
      </c>
      <c r="FK35" s="63" t="s">
        <v>1397</v>
      </c>
      <c r="FL35" s="62" t="s">
        <v>1398</v>
      </c>
      <c r="FM35" s="8"/>
      <c r="FN35" s="11" t="s">
        <v>1486</v>
      </c>
      <c r="FP35" s="87" t="s">
        <v>1486</v>
      </c>
      <c r="FQ35" s="87" t="s">
        <v>1535</v>
      </c>
      <c r="FR35" s="89" t="s">
        <v>1537</v>
      </c>
      <c r="FS35" s="63" t="s">
        <v>1538</v>
      </c>
      <c r="FT35" s="89" t="s">
        <v>1537</v>
      </c>
      <c r="FU35" s="89" t="s">
        <v>1537</v>
      </c>
      <c r="FV35" s="17" t="s">
        <v>1588</v>
      </c>
      <c r="FW35" s="44"/>
      <c r="GC35" s="9"/>
      <c r="GD35" s="9"/>
      <c r="GE35" s="9"/>
      <c r="GF35" s="9"/>
      <c r="GG35" s="61">
        <f>_xlfn.STDEV.S(GG3:GG32)</f>
        <v>2.5475393894691511E-2</v>
      </c>
      <c r="GH35" s="78"/>
    </row>
    <row r="36" spans="1:190" x14ac:dyDescent="0.3">
      <c r="I36" t="s">
        <v>1284</v>
      </c>
      <c r="J36" t="s">
        <v>1285</v>
      </c>
      <c r="K36" t="s">
        <v>1286</v>
      </c>
      <c r="L36" t="s">
        <v>1283</v>
      </c>
      <c r="O36" s="27" t="s">
        <v>1059</v>
      </c>
      <c r="R36" s="27" t="s">
        <v>1203</v>
      </c>
      <c r="T36" s="8"/>
      <c r="W36" t="str" cm="1">
        <f t="array" ref="W36:W129">_xlfn._xlws.FILTER(_xlfn.TOCOL(TRIM(_xlfn.TEXTSPLIT(_xlfn.TEXTJOIN(";",TRUE,W3:W32),";")),1), _xlfn.TOCOL(TRIM(_xlfn.TEXTSPLIT(_xlfn.TEXTJOIN(";",TRUE,W3:W32),";")),1)&lt;&gt;"")</f>
        <v>I play games based around action and skill</v>
      </c>
      <c r="X36" t="str" cm="1">
        <f t="array" ref="X36:X93">_xlfn._xlws.FILTER(_xlfn.TOCOL(TRIM(_xlfn.TEXTSPLIT(_xlfn.TEXTJOIN(";",TRUE,X3:X32),";")),1), _xlfn.TOCOL(TRIM(_xlfn.TEXTSPLIT(_xlfn.TEXTJOIN(";",TRUE,X3:X32),";")),1)&lt;&gt;"")</f>
        <v>none of the above</v>
      </c>
      <c r="Y36" t="str" cm="1">
        <f t="array" ref="Y36:Y66">_xlfn._xlws.FILTER(_xlfn.TOCOL(TRIM(_xlfn.TEXTSPLIT(_xlfn.TEXTJOIN(";",TRUE,Y3:Y32),";")),1), _xlfn.TOCOL(TRIM(_xlfn.TEXTSPLIT(_xlfn.TEXTJOIN(";",TRUE,Y3:Y32),";")),1)&lt;&gt;"")</f>
        <v>ADHD</v>
      </c>
      <c r="Z36" s="8"/>
      <c r="AA36" s="27" t="s">
        <v>1203</v>
      </c>
      <c r="AB36" s="27" t="s">
        <v>1203</v>
      </c>
      <c r="AC36" s="27" t="s">
        <v>1203</v>
      </c>
      <c r="AD36" s="27" t="s">
        <v>1203</v>
      </c>
      <c r="AE36" s="27" t="s">
        <v>1203</v>
      </c>
      <c r="AF36" s="27" t="s">
        <v>1203</v>
      </c>
      <c r="AG36" s="27" t="s">
        <v>1203</v>
      </c>
      <c r="AH36" s="27" t="s">
        <v>1203</v>
      </c>
      <c r="AI36" s="27" t="s">
        <v>1203</v>
      </c>
      <c r="AJ36" s="27" t="s">
        <v>1203</v>
      </c>
      <c r="AK36" s="8"/>
      <c r="AL36" s="28">
        <f>_xlfn.STDEV.S(AL3:AL32)</f>
        <v>2.1613107985239171</v>
      </c>
      <c r="AO36" s="8"/>
      <c r="AQ36" t="s">
        <v>1135</v>
      </c>
      <c r="AR36" s="27" t="s">
        <v>1203</v>
      </c>
      <c r="AS36" s="27" t="s">
        <v>1203</v>
      </c>
      <c r="AT36" s="9"/>
      <c r="AU36" s="40" t="s">
        <v>1152</v>
      </c>
      <c r="AV36" s="27" t="s">
        <v>1203</v>
      </c>
      <c r="AW36" s="27" t="s">
        <v>1203</v>
      </c>
      <c r="AX36" s="27" t="s">
        <v>1203</v>
      </c>
      <c r="AY36" s="27" t="s">
        <v>1203</v>
      </c>
      <c r="AZ36" s="27" t="s">
        <v>1203</v>
      </c>
      <c r="BA36" s="27" t="s">
        <v>1203</v>
      </c>
      <c r="BB36" s="8"/>
      <c r="BC36" s="27" t="s">
        <v>1203</v>
      </c>
      <c r="BD36" s="27" t="s">
        <v>1203</v>
      </c>
      <c r="BE36" t="str" cm="1">
        <f t="array" ref="BE36:BE77">_xlfn._xlws.FILTER(_xlfn.TOCOL(TRIM(_xlfn.TEXTSPLIT(_xlfn.TEXTJOIN(";",TRUE,BE2:BE31),";")),1), _xlfn.TOCOL(TRIM(_xlfn.TEXTSPLIT(_xlfn.TEXTJOIN(";",TRUE,BE2:BE31),";")),1)&lt;&gt;"")</f>
        <v>This game was completely unknown to me.</v>
      </c>
      <c r="BF36" s="8"/>
      <c r="BG36" s="28">
        <f>_xlfn.STDEV.S(BG3:BG32)</f>
        <v>1.3308885632599343</v>
      </c>
      <c r="BH36" s="28">
        <f>_xlfn.STDEV.S(BH3:BH32)</f>
        <v>1.4703975535606828</v>
      </c>
      <c r="BI36" s="28">
        <f>_xlfn.STDEV.S(BI3:BI32)</f>
        <v>1.3565507307349296</v>
      </c>
      <c r="BJ36" s="28">
        <f>_xlfn.STDEV.S(BJ3:BJ32)</f>
        <v>1.4307782626184986</v>
      </c>
      <c r="BK36" s="9"/>
      <c r="BL36" s="28">
        <f t="shared" ref="BL36:CC36" si="11">_xlfn.STDEV.S(BL3:BL32)</f>
        <v>1.3578211078487259</v>
      </c>
      <c r="BM36" s="28">
        <f t="shared" si="11"/>
        <v>1.5698305055298025</v>
      </c>
      <c r="BN36" s="28">
        <f t="shared" si="11"/>
        <v>1.4967397519467005</v>
      </c>
      <c r="BO36" s="28">
        <f t="shared" si="11"/>
        <v>1.7167196733251502</v>
      </c>
      <c r="BP36" s="28">
        <f t="shared" si="11"/>
        <v>1.6760654528683692</v>
      </c>
      <c r="BQ36" s="28">
        <f t="shared" si="11"/>
        <v>1.7564331673207405</v>
      </c>
      <c r="BR36" s="28">
        <f t="shared" si="11"/>
        <v>1.6206285143761954</v>
      </c>
      <c r="BS36" s="28">
        <f t="shared" si="11"/>
        <v>1.7603552410558057</v>
      </c>
      <c r="BT36" s="28">
        <f t="shared" si="11"/>
        <v>1.6333450621206846</v>
      </c>
      <c r="BU36" s="28">
        <f t="shared" si="11"/>
        <v>1.7927055261387119</v>
      </c>
      <c r="BV36" s="28">
        <f t="shared" si="11"/>
        <v>1.4319827906241329</v>
      </c>
      <c r="BW36" s="28">
        <f t="shared" si="11"/>
        <v>1.4656997857914029</v>
      </c>
      <c r="BX36" s="28">
        <f t="shared" si="11"/>
        <v>1.6968530710782199</v>
      </c>
      <c r="BY36" s="28">
        <f t="shared" si="11"/>
        <v>1.7759569219172373</v>
      </c>
      <c r="BZ36" s="28">
        <f t="shared" si="11"/>
        <v>1.8323403789601473</v>
      </c>
      <c r="CA36" s="28">
        <f t="shared" si="11"/>
        <v>1.6897255439251382</v>
      </c>
      <c r="CB36" s="28">
        <f t="shared" si="11"/>
        <v>1.7485626280942341</v>
      </c>
      <c r="CC36" s="28">
        <f t="shared" si="11"/>
        <v>1.8118384642924592</v>
      </c>
      <c r="CD36" s="8"/>
      <c r="CE36" s="40"/>
      <c r="CF36" s="9"/>
      <c r="CG36" s="28">
        <f t="shared" ref="CG36:DJ36" si="12">_xlfn.STDEV.S(CG3:CG32)</f>
        <v>1.7554512797005501</v>
      </c>
      <c r="CH36" s="28">
        <f t="shared" si="12"/>
        <v>1.6965143440419916</v>
      </c>
      <c r="CI36" s="28">
        <f t="shared" si="12"/>
        <v>1.5844067746592754</v>
      </c>
      <c r="CJ36" s="28">
        <f t="shared" si="12"/>
        <v>1.4605934866804431</v>
      </c>
      <c r="CK36" s="28">
        <f t="shared" si="12"/>
        <v>1.4641305136221769</v>
      </c>
      <c r="CL36" s="28">
        <f t="shared" si="12"/>
        <v>1.5480800121886242</v>
      </c>
      <c r="CM36" s="28">
        <f t="shared" si="12"/>
        <v>1.5701965613830997</v>
      </c>
      <c r="CN36" s="28">
        <f t="shared" si="12"/>
        <v>1.4890404223224913</v>
      </c>
      <c r="CO36" s="28">
        <f t="shared" si="12"/>
        <v>1.6049492418657729</v>
      </c>
      <c r="CP36" s="28">
        <f t="shared" si="12"/>
        <v>1.6954977569074401</v>
      </c>
      <c r="CQ36" s="28">
        <f t="shared" si="12"/>
        <v>1.8769625744130134</v>
      </c>
      <c r="CR36" s="28">
        <f t="shared" si="12"/>
        <v>1.8705214713316292</v>
      </c>
      <c r="CS36" s="28">
        <f t="shared" si="12"/>
        <v>1.5833182092441618</v>
      </c>
      <c r="CT36" s="28">
        <f t="shared" si="12"/>
        <v>1.4936647825930094</v>
      </c>
      <c r="CU36" s="28">
        <f t="shared" si="12"/>
        <v>1.1665845619713497</v>
      </c>
      <c r="CV36" s="28">
        <f t="shared" si="12"/>
        <v>1.7749858344909906</v>
      </c>
      <c r="CW36" s="28">
        <f t="shared" si="12"/>
        <v>1.8523051807838309</v>
      </c>
      <c r="CX36" s="28">
        <f t="shared" si="12"/>
        <v>1.5610194134588464</v>
      </c>
      <c r="CY36" s="28">
        <f t="shared" si="12"/>
        <v>1.3514572807192962</v>
      </c>
      <c r="CZ36" s="28">
        <f t="shared" si="12"/>
        <v>1.2521246311585856</v>
      </c>
      <c r="DA36" s="28">
        <f t="shared" si="12"/>
        <v>1.2129568697262449</v>
      </c>
      <c r="DB36" s="28">
        <f t="shared" si="12"/>
        <v>1.1366415543118709</v>
      </c>
      <c r="DC36" s="28">
        <f t="shared" si="12"/>
        <v>1.2484473115254693</v>
      </c>
      <c r="DD36" s="28">
        <f t="shared" si="12"/>
        <v>1.257620449659713</v>
      </c>
      <c r="DE36" s="28">
        <f t="shared" si="12"/>
        <v>1.5241353305225644</v>
      </c>
      <c r="DF36" s="28">
        <f t="shared" si="12"/>
        <v>1.5346570997434905</v>
      </c>
      <c r="DG36" s="28">
        <f t="shared" si="12"/>
        <v>1.7952683659406266</v>
      </c>
      <c r="DH36" s="28">
        <f t="shared" si="12"/>
        <v>1.4479474176011817</v>
      </c>
      <c r="DI36" s="28">
        <f t="shared" si="12"/>
        <v>1.8557149999176976</v>
      </c>
      <c r="DJ36" s="28">
        <f t="shared" si="12"/>
        <v>1.6938020891595862</v>
      </c>
      <c r="DK36" s="8"/>
      <c r="DL36" t="str" cm="1">
        <f t="array" ref="DL36:DL65">_xlfn._xlws.FILTER(_xlfn.TOCOL(TRIM(_xlfn.TEXTSPLIT(_xlfn.TEXTJOIN(";",TRUE,DL3:DL32),";")),1), _xlfn.TOCOL(TRIM(_xlfn.TEXTSPLIT(_xlfn.TEXTJOIN(";",TRUE,DL3:DL32),";")),1)&lt;&gt;"")</f>
        <v>the white rabbit</v>
      </c>
      <c r="DM36" s="9"/>
      <c r="DN36" t="s">
        <v>1208</v>
      </c>
      <c r="DO36" s="27" t="s">
        <v>1203</v>
      </c>
      <c r="DP36" s="8"/>
      <c r="DQ36" t="s">
        <v>1222</v>
      </c>
      <c r="DR36" t="str" cm="1">
        <f t="array" ref="DR36:DR38">_xlfn.UNIQUE(DR3:DR32)</f>
        <v>tattoos and psychotherapy at the same time</v>
      </c>
      <c r="DS36" t="s">
        <v>1238</v>
      </c>
      <c r="DT36" s="8"/>
      <c r="DU36" t="s">
        <v>1253</v>
      </c>
      <c r="DV36" t="s">
        <v>1252</v>
      </c>
      <c r="DW36" s="8"/>
      <c r="DX36" s="27" t="s">
        <v>1203</v>
      </c>
      <c r="DY36" s="27" t="s">
        <v>1203</v>
      </c>
      <c r="DZ36" s="27" t="s">
        <v>1203</v>
      </c>
      <c r="EA36" s="27" t="s">
        <v>1203</v>
      </c>
      <c r="EC36" s="8"/>
      <c r="ED36" s="27" t="s">
        <v>1203</v>
      </c>
      <c r="EE36" s="27" t="s">
        <v>1203</v>
      </c>
      <c r="EF36" s="27" t="s">
        <v>1203</v>
      </c>
      <c r="EG36" s="8"/>
      <c r="EH36" s="11" t="s">
        <v>1235</v>
      </c>
      <c r="EI36" s="11" t="s">
        <v>1235</v>
      </c>
      <c r="EK36" t="str" cm="1">
        <f t="array" ref="EK36:EK37">_xlfn.UNIQUE(EK3:EK31)</f>
        <v>English is preferred game locale</v>
      </c>
      <c r="EM36" s="8"/>
      <c r="EN36" s="73" t="str" cm="1">
        <f t="array" ref="EN36:EN42">_xlfn.UNIQUE(EN3:EN32)</f>
        <v>(not remember)</v>
      </c>
      <c r="EO36" s="5"/>
      <c r="EP36" s="73" t="str" cm="1">
        <f t="array" ref="EP36:EP40">_xlfn.UNIQUE(EP3:EP32)</f>
        <v>BOSCO (just name)</v>
      </c>
      <c r="EQ36" s="5"/>
      <c r="ER36" s="73" t="str" cm="1">
        <f t="array" ref="ER36:ER42">_xlfn.UNIQUE(ER3:ER32)</f>
        <v>MARCH</v>
      </c>
      <c r="ES36" s="5"/>
      <c r="ET36" s="73" t="str" cm="1">
        <f t="array" ref="ET36:ET39">_xlfn.UNIQUE(ET3:ET32)</f>
        <v>(not remember)</v>
      </c>
      <c r="EU36" s="73" t="str" cm="1">
        <f t="array" ref="EU36:EU44">_xlfn.UNIQUE(EU3:EU32)</f>
        <v>(not remember)</v>
      </c>
      <c r="EW36" s="5"/>
      <c r="EX36" s="73" t="str" cm="1">
        <f t="array" ref="EX36:EX39">_xlfn.UNIQUE(EX3:EX32)</f>
        <v>(not remember)</v>
      </c>
      <c r="EY36" s="73" t="str" cm="1">
        <f t="array" ref="EY36:EY40">_xlfn.UNIQUE(EY3:EY32)</f>
        <v>(not remember)</v>
      </c>
      <c r="EZ36" s="5"/>
      <c r="FA36" s="73" t="str" cm="1">
        <f t="array" ref="FA36:FA40">_xlfn.UNIQUE(FA3:FA32)</f>
        <v>(not remember)</v>
      </c>
      <c r="FB36" s="5"/>
      <c r="FC36" s="73" t="str" cm="1">
        <f t="array" ref="FC36:FC39">_xlfn.UNIQUE(FC3:FC32)</f>
        <v>(not remember)</v>
      </c>
      <c r="FD36" s="5"/>
      <c r="FE36" s="73" t="str" cm="1">
        <f t="array" ref="FE36:FE38">_xlfn.UNIQUE(FE3:FE32)</f>
        <v>CANCELLED, NO INTEREST (exact)</v>
      </c>
      <c r="FF36" s="73" t="str" cm="1">
        <f t="array" ref="FF36:FF40">_xlfn.UNIQUE(FF3:FF32)</f>
        <v>(not remember)</v>
      </c>
      <c r="FG36" s="5"/>
      <c r="FH36" s="73" t="str" cm="1">
        <f t="array" ref="FH36:FH42">_xlfn.UNIQUE(FH3:FH32)</f>
        <v>(not remember)</v>
      </c>
      <c r="FI36" s="5"/>
      <c r="FJ36" s="73" t="str" cm="1">
        <f t="array" ref="FJ36:FJ41">_xlfn.UNIQUE(FJ3:FJ32)</f>
        <v>(not remember)</v>
      </c>
      <c r="FK36" s="73" t="str" cm="1">
        <f t="array" ref="FK36:FK39">_xlfn.UNIQUE(FK3:FK32)</f>
        <v>(not remember)</v>
      </c>
      <c r="FL36" s="5"/>
      <c r="FM36" s="74"/>
      <c r="FN36" s="64" t="str" cm="1">
        <f t="array" ref="FN36:FN99">_xlfn._xlws.FILTER(_xlfn.TOCOL(TRIM(_xlfn.TEXTSPLIT(_xlfn.TEXTJOIN(";",TRUE,FN3:FN32),";")),1), _xlfn.TOCOL(TRIM(_xlfn.TEXTSPLIT(_xlfn.TEXTJOIN(";",TRUE,FN3:FN32),";")),1)&lt;&gt;"")</f>
        <v>No (immersion)</v>
      </c>
      <c r="FO36" s="5"/>
      <c r="FP36" s="64" t="str" cm="1">
        <f t="array" ref="FP36:FP99">_xlfn._xlws.FILTER(_xlfn.TOCOL(TRIM(_xlfn.TEXTSPLIT(_xlfn.TEXTJOIN(";",TRUE,FP3:FP32),";")),1), _xlfn.TOCOL(TRIM(_xlfn.TEXTSPLIT(_xlfn.TEXTJOIN(";",TRUE,FP3:FP32),";")),1)&lt;&gt;"")</f>
        <v>Yes (immersive)</v>
      </c>
      <c r="FQ36" s="83" t="s">
        <v>1505</v>
      </c>
      <c r="FR36" s="91" t="str" cm="1">
        <f t="array" ref="FR36:FR70">_xlfn._xlws.FILTER(_xlfn.TOCOL(TRIM(_xlfn.TEXTSPLIT(_xlfn.TEXTJOIN(";",TRUE,FS3:FS32),";")),1), _xlfn.TOCOL(TRIM(_xlfn.TEXTSPLIT(_xlfn.TEXTJOIN(";",TRUE,FS3:FS32),";")),1)&lt;&gt;"")</f>
        <v>I think mostly they should not be translated. They should always stay in the "original" language. (see illustration above)</v>
      </c>
      <c r="FS36" s="92" t="s">
        <v>1539</v>
      </c>
      <c r="FT36" s="91" t="str" cm="1">
        <f t="array" ref="FT36:FT70">_xlfn._xlws.FILTER(_xlfn.TOCOL(TRIM(_xlfn.TEXTSPLIT(_xlfn.TEXTJOIN(";",TRUE,FT3:FT32),";")),1), _xlfn.TOCOL(TRIM(_xlfn.TEXTSPLIT(_xlfn.TEXTJOIN(";",TRUE,FT3:FT32),";")),1)&lt;&gt;"")</f>
        <v>Leave in source version</v>
      </c>
      <c r="FU36" s="64" t="str" cm="1">
        <f t="array" ref="FU36:FU89">_xlfn._xlws.FILTER(_xlfn.TOCOL(TRIM(_xlfn.TEXTSPLIT(_xlfn.TEXTJOIN(";",TRUE,FU3:FU32),";")),1), _xlfn.TOCOL(TRIM(_xlfn.TEXTSPLIT(_xlfn.TEXTJOIN(";",TRUE,FU3:FU32),";")),1)&lt;&gt;"")</f>
        <v>(immersion)</v>
      </c>
      <c r="FV36" s="83" t="s">
        <v>1570</v>
      </c>
      <c r="FX36" s="5"/>
      <c r="FY36" s="5"/>
      <c r="GC36" s="9"/>
      <c r="GD36" s="9"/>
      <c r="GE36" s="9"/>
      <c r="GF36" s="9"/>
      <c r="GG36" s="27" t="s">
        <v>1203</v>
      </c>
      <c r="GH36" s="78"/>
    </row>
    <row r="37" spans="1:190" x14ac:dyDescent="0.3">
      <c r="I37" t="s">
        <v>1288</v>
      </c>
      <c r="J37" t="s">
        <v>1289</v>
      </c>
      <c r="K37" t="s">
        <v>1348</v>
      </c>
      <c r="L37" t="s">
        <v>1287</v>
      </c>
      <c r="O37" s="19">
        <f>COUNTA(N3:N32)</f>
        <v>20</v>
      </c>
      <c r="T37" s="8"/>
      <c r="W37" t="str">
        <v>I play games based around the plot/dialogues or I play RPGs</v>
      </c>
      <c r="X37" t="str">
        <v>translating games</v>
      </c>
      <c r="Y37" t="str">
        <v>No, none of the above fit me.</v>
      </c>
      <c r="Z37" s="8"/>
      <c r="AK37" s="8"/>
      <c r="AL37" s="27" t="s">
        <v>1203</v>
      </c>
      <c r="AO37" s="8"/>
      <c r="AQ37" t="s">
        <v>1088</v>
      </c>
      <c r="AT37" s="9"/>
      <c r="AU37" s="11" t="s">
        <v>1154</v>
      </c>
      <c r="AZ37" s="40" t="s">
        <v>1155</v>
      </c>
      <c r="BA37" s="40" t="s">
        <v>1152</v>
      </c>
      <c r="BB37" s="8"/>
      <c r="BE37" t="str">
        <v>I've already played similar games before (similar genre, aesthetics, tasks/goals).</v>
      </c>
      <c r="BF37" s="8"/>
      <c r="BG37" s="27" t="s">
        <v>1203</v>
      </c>
      <c r="BH37" s="27" t="s">
        <v>1203</v>
      </c>
      <c r="BI37" s="27" t="s">
        <v>1203</v>
      </c>
      <c r="BJ37" s="27" t="s">
        <v>1203</v>
      </c>
      <c r="BK37" s="9"/>
      <c r="BL37" s="27" t="s">
        <v>1203</v>
      </c>
      <c r="BM37" s="27" t="s">
        <v>1203</v>
      </c>
      <c r="BN37" s="27" t="s">
        <v>1203</v>
      </c>
      <c r="BO37" s="27" t="s">
        <v>1203</v>
      </c>
      <c r="BP37" s="27" t="s">
        <v>1203</v>
      </c>
      <c r="BQ37" s="27" t="s">
        <v>1203</v>
      </c>
      <c r="BR37" s="27" t="s">
        <v>1203</v>
      </c>
      <c r="BS37" s="27" t="s">
        <v>1203</v>
      </c>
      <c r="BT37" s="27" t="s">
        <v>1203</v>
      </c>
      <c r="BU37" s="27" t="s">
        <v>1203</v>
      </c>
      <c r="BV37" s="27" t="s">
        <v>1203</v>
      </c>
      <c r="BW37" s="27" t="s">
        <v>1203</v>
      </c>
      <c r="BX37" s="27" t="s">
        <v>1203</v>
      </c>
      <c r="BY37" s="27" t="s">
        <v>1203</v>
      </c>
      <c r="BZ37" s="27" t="s">
        <v>1203</v>
      </c>
      <c r="CA37" s="27" t="s">
        <v>1203</v>
      </c>
      <c r="CB37" s="27" t="s">
        <v>1203</v>
      </c>
      <c r="CC37" s="27" t="s">
        <v>1203</v>
      </c>
      <c r="CD37" s="8"/>
      <c r="CE37" s="11" t="s">
        <v>1183</v>
      </c>
      <c r="CF37" s="9"/>
      <c r="CG37" s="27" t="s">
        <v>1203</v>
      </c>
      <c r="CH37" s="27" t="s">
        <v>1203</v>
      </c>
      <c r="CI37" s="27" t="s">
        <v>1203</v>
      </c>
      <c r="CJ37" s="27" t="s">
        <v>1203</v>
      </c>
      <c r="CK37" s="27" t="s">
        <v>1203</v>
      </c>
      <c r="CL37" s="27" t="s">
        <v>1203</v>
      </c>
      <c r="CM37" s="27" t="s">
        <v>1203</v>
      </c>
      <c r="CN37" s="27" t="s">
        <v>1203</v>
      </c>
      <c r="CO37" s="27" t="s">
        <v>1203</v>
      </c>
      <c r="CP37" s="27" t="s">
        <v>1203</v>
      </c>
      <c r="CQ37" s="27" t="s">
        <v>1203</v>
      </c>
      <c r="CR37" s="27" t="s">
        <v>1203</v>
      </c>
      <c r="CS37" s="27" t="s">
        <v>1203</v>
      </c>
      <c r="CT37" s="27" t="s">
        <v>1203</v>
      </c>
      <c r="CU37" s="27" t="s">
        <v>1203</v>
      </c>
      <c r="CV37" s="27" t="s">
        <v>1203</v>
      </c>
      <c r="CW37" s="27" t="s">
        <v>1203</v>
      </c>
      <c r="CX37" s="27" t="s">
        <v>1203</v>
      </c>
      <c r="CY37" s="27" t="s">
        <v>1203</v>
      </c>
      <c r="CZ37" s="27" t="s">
        <v>1203</v>
      </c>
      <c r="DA37" s="27" t="s">
        <v>1203</v>
      </c>
      <c r="DB37" s="27" t="s">
        <v>1203</v>
      </c>
      <c r="DC37" s="27" t="s">
        <v>1203</v>
      </c>
      <c r="DD37" s="27" t="s">
        <v>1203</v>
      </c>
      <c r="DE37" s="27" t="s">
        <v>1203</v>
      </c>
      <c r="DF37" s="27" t="s">
        <v>1203</v>
      </c>
      <c r="DG37" s="27" t="s">
        <v>1203</v>
      </c>
      <c r="DH37" s="27" t="s">
        <v>1203</v>
      </c>
      <c r="DI37" s="27" t="s">
        <v>1203</v>
      </c>
      <c r="DJ37" s="27" t="s">
        <v>1203</v>
      </c>
      <c r="DK37" s="8"/>
      <c r="DL37" t="str">
        <v>the white rabbit</v>
      </c>
      <c r="DM37" s="9"/>
      <c r="DN37" t="s">
        <v>1209</v>
      </c>
      <c r="DP37" s="8"/>
      <c r="DQ37" t="s">
        <v>1233</v>
      </c>
      <c r="DR37" t="str">
        <v>tattoos</v>
      </c>
      <c r="DS37" t="s">
        <v>1226</v>
      </c>
      <c r="DT37" s="8"/>
      <c r="DU37" t="s">
        <v>1254</v>
      </c>
      <c r="DV37" t="s">
        <v>1266</v>
      </c>
      <c r="DW37" s="8"/>
      <c r="EA37" s="60" t="s">
        <v>1378</v>
      </c>
      <c r="EC37" s="8"/>
      <c r="EG37" s="8"/>
      <c r="EH37" t="str" cm="1">
        <f t="array" ref="EH37:EH40">_xlfn.UNIQUE(EH13:EH32)</f>
        <v>It was unimportant to me</v>
      </c>
      <c r="EI37" t="str" cm="1">
        <f t="array" ref="EI37:EI40">_xlfn.UNIQUE(EI3:EI32)</f>
        <v>gaming background (profound)</v>
      </c>
      <c r="EK37" s="8" t="str">
        <v>Other</v>
      </c>
      <c r="EM37" s="8"/>
      <c r="EN37" s="6" t="str">
        <v>POLITICS (fuzzy)</v>
      </c>
      <c r="EO37" s="5"/>
      <c r="EP37" s="6" t="str">
        <v>BOSCO'S IN-CONVENIENCE STORE (exact)</v>
      </c>
      <c r="EQ37" s="5"/>
      <c r="ER37" s="75" t="str">
        <v>DATES TO REMEMBER</v>
      </c>
      <c r="ES37" s="5"/>
      <c r="ET37" s="6" t="str">
        <v>BAD &amp; WORSE NEWS (fuzzy)</v>
      </c>
      <c r="EU37" s="6" t="str">
        <v>MAX DEMOTES FLORIDA (fuzzy)</v>
      </c>
      <c r="EV37" s="6"/>
      <c r="EW37" s="5"/>
      <c r="EX37" s="6" t="str">
        <v>TONGUES WARNING (exact)</v>
      </c>
      <c r="EY37" s="6" t="str">
        <v>BATHROOM TERROR LEVEL (exact)</v>
      </c>
      <c r="EZ37" s="5"/>
      <c r="FA37" s="6" t="str">
        <v>DIALOGUES</v>
      </c>
      <c r="FB37" s="5"/>
      <c r="FC37" s="6" t="str">
        <v>ORGAN TRADER (exact)</v>
      </c>
      <c r="FD37" s="5"/>
      <c r="FE37" s="6" t="str">
        <v>CANCELLED, NO INTEREST (fuzzy)</v>
      </c>
      <c r="FF37" s="6" t="str">
        <v>LIVER N ONIONS' CONCERT (exact)</v>
      </c>
      <c r="FG37" s="5"/>
      <c r="FH37" s="6" t="str">
        <v>JOBS (fuzzy)</v>
      </c>
      <c r="FI37" s="5"/>
      <c r="FJ37" s="6" t="str">
        <v>SHOCK TREATMENT (exact)</v>
      </c>
      <c r="FK37" s="6" t="str">
        <v>DIPLOMAS (unspecified)</v>
      </c>
      <c r="FL37" s="5"/>
      <c r="FM37" s="74"/>
      <c r="FN37" s="38" t="str">
        <v>Yes (immersion)</v>
      </c>
      <c r="FO37" s="5"/>
      <c r="FP37" s="84" t="str">
        <v>(not remember)</v>
      </c>
      <c r="FQ37" s="88" t="s">
        <v>1389</v>
      </c>
      <c r="FR37" s="91" t="str">
        <v>I think mostly the "original" language should be substituted with a translated version. (see illustration above)</v>
      </c>
      <c r="FS37" s="7" t="s">
        <v>1540</v>
      </c>
      <c r="FT37" s="7" t="str">
        <v>Access via re-texturing</v>
      </c>
      <c r="FU37" s="39" t="str">
        <v>(comprehension)</v>
      </c>
      <c r="FV37" s="83" t="s">
        <v>1576</v>
      </c>
      <c r="FX37" s="5"/>
      <c r="FY37" s="5"/>
      <c r="GC37" s="9"/>
      <c r="GD37" s="9"/>
      <c r="GE37" s="9"/>
      <c r="GF37" s="9"/>
      <c r="GG37" s="62"/>
      <c r="GH37" s="78"/>
    </row>
    <row r="38" spans="1:190" x14ac:dyDescent="0.3">
      <c r="I38" t="s">
        <v>1288</v>
      </c>
      <c r="J38" t="s">
        <v>1291</v>
      </c>
      <c r="K38" t="s">
        <v>1292</v>
      </c>
      <c r="L38" t="s">
        <v>1290</v>
      </c>
      <c r="O38" s="27" t="s">
        <v>1061</v>
      </c>
      <c r="T38" s="8"/>
      <c r="W38" t="str">
        <v>I play games different from the ones described above</v>
      </c>
      <c r="X38" t="str">
        <v>translation (in general)</v>
      </c>
      <c r="Y38" t="str">
        <v>No, none of the above fit me.</v>
      </c>
      <c r="Z38" s="8"/>
      <c r="AK38" s="8"/>
      <c r="AO38" s="8"/>
      <c r="AQ38" t="s">
        <v>1089</v>
      </c>
      <c r="AT38" s="9"/>
      <c r="AU38" s="28">
        <f>_xlfn.STDEV.S(AU3:AU32)</f>
        <v>1.5024883574816195</v>
      </c>
      <c r="BB38" s="8"/>
      <c r="BE38" t="str">
        <v>This game was completely unknown to me.</v>
      </c>
      <c r="BF38" s="8"/>
      <c r="BK38" s="9"/>
      <c r="CD38" s="8"/>
      <c r="CE38" s="28">
        <f>_xlfn.STDEV.S(CE3:CE32)</f>
        <v>2.0833218390487516</v>
      </c>
      <c r="CF38" s="9"/>
      <c r="DK38" s="8"/>
      <c r="DL38" t="str">
        <v>the white rabbit</v>
      </c>
      <c r="DM38" s="9"/>
      <c r="DN38" t="s">
        <v>1210</v>
      </c>
      <c r="DP38" s="8"/>
      <c r="DQ38" t="s">
        <v>1221</v>
      </c>
      <c r="DR38" t="str">
        <v>most of the above are true</v>
      </c>
      <c r="DS38" t="s">
        <v>1238</v>
      </c>
      <c r="DT38" s="8"/>
      <c r="DU38" t="s">
        <v>1252</v>
      </c>
      <c r="DV38" t="s">
        <v>1267</v>
      </c>
      <c r="DW38" s="8"/>
      <c r="EA38" s="45">
        <f>AVERAGE(EA3:EA27,EA29:EA32)</f>
        <v>10.221071428571429</v>
      </c>
      <c r="EC38" s="8"/>
      <c r="EG38" s="8"/>
      <c r="EH38" t="str">
        <v>It was very important to me</v>
      </c>
      <c r="EI38" s="8" t="str">
        <v>gaming background (casual)</v>
      </c>
      <c r="EK38" s="8"/>
      <c r="EM38" s="8"/>
      <c r="EN38" s="6" t="str">
        <v>BILL OF RIGHTS (exact)</v>
      </c>
      <c r="EO38" s="5"/>
      <c r="EP38" s="6" t="str">
        <v>(not remember)</v>
      </c>
      <c r="EQ38" s="5"/>
      <c r="ER38" s="75" t="str">
        <v>(not remember)</v>
      </c>
      <c r="ES38" s="5"/>
      <c r="ET38" s="6" t="str">
        <v>BAD &amp; WORSE NEWS (exact)</v>
      </c>
      <c r="EU38" s="6" t="str">
        <v>DIALOGUES</v>
      </c>
      <c r="EV38" s="6"/>
      <c r="EW38" s="5"/>
      <c r="EX38" s="6" t="str">
        <v>TONGUES WARNING (fuzzy)</v>
      </c>
      <c r="EY38" s="6" t="str">
        <v>BATHROOM TERROR LEVEL (almost exact)</v>
      </c>
      <c r="EZ38" s="5"/>
      <c r="FA38" s="6" t="str">
        <v>BUY 1 GET 1 (fuzzy)</v>
      </c>
      <c r="FB38" s="5"/>
      <c r="FC38" s="6" t="str">
        <v>DIALOGUES</v>
      </c>
      <c r="FD38" s="5"/>
      <c r="FE38" s="6" t="str">
        <v>(not remember)</v>
      </c>
      <c r="FF38" s="6" t="str">
        <v>LIVER N ONIONS' CONCERT (fuzzy)</v>
      </c>
      <c r="FG38" s="5"/>
      <c r="FH38" s="6" t="str">
        <v>JOBS, ALL CROSSED BUT ONE</v>
      </c>
      <c r="FI38" s="5"/>
      <c r="FJ38" s="6" t="str">
        <v>THINK POSITIVE (fuzzy)</v>
      </c>
      <c r="FK38" s="6" t="str">
        <v>DIPLOMAS (sexist)</v>
      </c>
      <c r="FL38" s="5"/>
      <c r="FM38" s="74"/>
      <c r="FN38" s="38" t="str">
        <v>Yes (comprehension)</v>
      </c>
      <c r="FO38" s="5"/>
      <c r="FP38" s="84" t="str">
        <v>Yes (humour)</v>
      </c>
      <c r="FQ38" s="88" t="s">
        <v>1472</v>
      </c>
      <c r="FR38" s="91" t="str">
        <v>I think mostly you should be able to see a subtitle that translates the visible "original" text. The game should allow you to select an object in-game and, if you want to, describe in your language what the text says in the "original" language. (see illustration above)</v>
      </c>
      <c r="FS38" s="93" t="s">
        <v>1541</v>
      </c>
      <c r="FT38" s="7" t="str">
        <v>Access via subtitling (toggleable)</v>
      </c>
      <c r="FU38" s="39" t="str">
        <v>(immersion)</v>
      </c>
      <c r="FV38" s="83" t="s">
        <v>1575</v>
      </c>
      <c r="FX38" s="5"/>
      <c r="FY38" s="5"/>
      <c r="GC38" s="9"/>
      <c r="GD38" s="9"/>
      <c r="GE38" s="9"/>
      <c r="GF38" s="9"/>
      <c r="GH38" s="78"/>
    </row>
    <row r="39" spans="1:190" x14ac:dyDescent="0.3">
      <c r="I39" t="s">
        <v>1288</v>
      </c>
      <c r="J39" t="s">
        <v>1294</v>
      </c>
      <c r="K39" t="s">
        <v>1292</v>
      </c>
      <c r="L39" t="s">
        <v>1293</v>
      </c>
      <c r="T39" s="8"/>
      <c r="W39" t="str">
        <v>I play puzzle games, or educational games, or logical games, or brain teasers</v>
      </c>
      <c r="X39" t="str">
        <v>creating games</v>
      </c>
      <c r="Y39" t="str">
        <v>No, none of the above fit me.</v>
      </c>
      <c r="Z39" s="8"/>
      <c r="AK39" s="8"/>
      <c r="AO39" s="8"/>
      <c r="AQ39" t="s">
        <v>1088</v>
      </c>
      <c r="AT39" s="9"/>
      <c r="AU39" s="27" t="s">
        <v>1203</v>
      </c>
      <c r="BB39" s="8"/>
      <c r="BE39" t="str">
        <v>This game was completely unknown to me.</v>
      </c>
      <c r="BF39" s="8"/>
      <c r="BK39" s="9"/>
      <c r="CD39" s="8"/>
      <c r="CE39" s="27" t="s">
        <v>1203</v>
      </c>
      <c r="CF39" s="9"/>
      <c r="DK39" s="8"/>
      <c r="DL39" t="str">
        <v>the white rabbit</v>
      </c>
      <c r="DM39" s="9"/>
      <c r="DN39" t="s">
        <v>1208</v>
      </c>
      <c r="DP39" s="8"/>
      <c r="DQ39" t="s">
        <v>1223</v>
      </c>
      <c r="DS39" t="s">
        <v>1239</v>
      </c>
      <c r="DT39" s="8"/>
      <c r="DU39" t="s">
        <v>1255</v>
      </c>
      <c r="DV39" t="s">
        <v>1275</v>
      </c>
      <c r="DW39" s="8"/>
      <c r="EA39" s="45">
        <f>_xlfn.STDEV.S(EA3:EA27,EA29:EA32)</f>
        <v>7.2783587584654823</v>
      </c>
      <c r="EC39" s="8"/>
      <c r="EG39" s="8"/>
      <c r="EH39" t="str">
        <v>It was important to me</v>
      </c>
      <c r="EI39" s="8" t="str">
        <v>gaming background (underspecified)</v>
      </c>
      <c r="EK39" s="8"/>
      <c r="EM39" s="8"/>
      <c r="EN39" s="6" t="str">
        <v>BILL OF RIGHTS (fuzzy)</v>
      </c>
      <c r="EO39" s="5"/>
      <c r="EP39" s="6" t="str">
        <v>BOSCO (just name, fuzzy)</v>
      </c>
      <c r="EQ39" s="5"/>
      <c r="ER39" s="75" t="str">
        <v>DIALOGUES</v>
      </c>
      <c r="ES39" s="5"/>
      <c r="ET39" s="6" t="str">
        <v>DID NOT READ</v>
      </c>
      <c r="EU39" s="6" t="str">
        <v>GUNFIRE AT WHITE HOUSE AGAIN (exact)</v>
      </c>
      <c r="EV39" s="6"/>
      <c r="EW39" s="5"/>
      <c r="EX39" s="6" t="str">
        <v>DID NOT READ</v>
      </c>
      <c r="EY39" s="6" t="str">
        <v>BATHROOM TERROR LEVEL (fuzzy)</v>
      </c>
      <c r="EZ39" s="5"/>
      <c r="FA39" s="6" t="str">
        <v>BUY 1 GET 1 (exact)</v>
      </c>
      <c r="FB39" s="5"/>
      <c r="FC39" s="6" t="str">
        <v>ORGAN TRADER (fuzzy)</v>
      </c>
      <c r="FD39" s="5"/>
      <c r="FE39" s="6"/>
      <c r="FF39" s="6" t="str">
        <v>LIVER N ONIONS' CONCERT (almost exact)</v>
      </c>
      <c r="FG39" s="5"/>
      <c r="FH39" s="6" t="str">
        <v>JOBS</v>
      </c>
      <c r="FI39" s="5"/>
      <c r="FJ39" s="6" t="str">
        <v>THINK POSITIVE (exact)</v>
      </c>
      <c r="FK39" s="6" t="str">
        <v>BAD READABILITY + NOT IMPORTANT</v>
      </c>
      <c r="FL39" s="5"/>
      <c r="FM39" s="74"/>
      <c r="FN39" s="38" t="str">
        <v>Yes (characterization)</v>
      </c>
      <c r="FO39" s="5"/>
      <c r="FP39" s="84" t="str">
        <v>Yes (design)</v>
      </c>
      <c r="FQ39" s="88" t="s">
        <v>1506</v>
      </c>
      <c r="FR39" s="91" t="str">
        <v>I think mostly the "original" language should be substituted with a translated version. (see illustration above)</v>
      </c>
      <c r="FS39" s="93" t="s">
        <v>1540</v>
      </c>
      <c r="FT39" s="7" t="str">
        <v>Access via re-texturing</v>
      </c>
      <c r="FU39" s="39" t="str">
        <v>(comprehension)</v>
      </c>
      <c r="FV39" s="83" t="s">
        <v>1571</v>
      </c>
      <c r="FX39" s="5"/>
      <c r="FY39" s="5"/>
      <c r="GC39" s="9"/>
      <c r="GD39" s="9"/>
      <c r="GE39" s="9"/>
      <c r="GF39" s="9"/>
      <c r="GH39" s="78"/>
    </row>
    <row r="40" spans="1:190" x14ac:dyDescent="0.3">
      <c r="I40" t="s">
        <v>1345</v>
      </c>
      <c r="J40" t="s">
        <v>1295</v>
      </c>
      <c r="K40" t="s">
        <v>1296</v>
      </c>
      <c r="L40" s="51" t="s">
        <v>1344</v>
      </c>
      <c r="T40" s="8"/>
      <c r="W40" t="str">
        <v>I play retro games or indies (games from independent creators)</v>
      </c>
      <c r="X40" t="str">
        <v>essays and podcasts about games or the gaming industry</v>
      </c>
      <c r="Y40" t="str">
        <v>No, none of the above fit me.</v>
      </c>
      <c r="Z40" s="8"/>
      <c r="AK40" s="8"/>
      <c r="AO40" s="8"/>
      <c r="AQ40" t="s">
        <v>1090</v>
      </c>
      <c r="AT40" s="9"/>
      <c r="BB40" s="8"/>
      <c r="BE40" t="str">
        <v>This game was completely unknown to me.</v>
      </c>
      <c r="BF40" s="8"/>
      <c r="BK40" s="9"/>
      <c r="CD40" s="8"/>
      <c r="CF40" s="9"/>
      <c r="DK40" s="8"/>
      <c r="DL40" t="str">
        <v>the white rabbit</v>
      </c>
      <c r="DM40" s="9"/>
      <c r="DN40" t="s">
        <v>1208</v>
      </c>
      <c r="DP40" s="8"/>
      <c r="DQ40" t="s">
        <v>1224</v>
      </c>
      <c r="DS40" t="s">
        <v>1238</v>
      </c>
      <c r="DT40" s="8"/>
      <c r="DU40" t="s">
        <v>1238</v>
      </c>
      <c r="DV40" t="s">
        <v>1267</v>
      </c>
      <c r="DW40" s="8"/>
      <c r="EA40" s="9"/>
      <c r="EC40" s="8"/>
      <c r="EG40" s="8"/>
      <c r="EH40" t="str">
        <v>It was a little bit unimportant to me</v>
      </c>
      <c r="EI40" s="8" t="str">
        <v>little or no gaming background</v>
      </c>
      <c r="EK40" s="8"/>
      <c r="EM40" s="8"/>
      <c r="EN40" s="6" t="str">
        <v>BILL OF RIGHTS (exact) BUT IN DIALOGUES</v>
      </c>
      <c r="EO40" s="5"/>
      <c r="EP40" s="6" t="str">
        <v>BOSCO'S IN-CONVENIENCE STORE (fuzzy)</v>
      </c>
      <c r="EQ40" s="5"/>
      <c r="ER40" s="75" t="str">
        <v>MARCH (fuzzy)</v>
      </c>
      <c r="ES40" s="5"/>
      <c r="ET40" s="6"/>
      <c r="EU40" s="6" t="str">
        <v xml:space="preserve">(not remember) </v>
      </c>
      <c r="EV40" s="6"/>
      <c r="EW40" s="5"/>
      <c r="EX40" s="6"/>
      <c r="EY40" s="6" t="str">
        <v>DID NOT READ</v>
      </c>
      <c r="EZ40" s="5"/>
      <c r="FA40" s="6" t="str">
        <v>DID NOT READ</v>
      </c>
      <c r="FB40" s="5"/>
      <c r="FC40" s="6"/>
      <c r="FD40" s="5"/>
      <c r="FE40" s="6"/>
      <c r="FF40" s="6" t="str">
        <v>LIVER N ONIONS' CONCERT (very fuzzy)</v>
      </c>
      <c r="FG40" s="5"/>
      <c r="FH40" s="6" t="str">
        <v>JOBS, SOME CROSSED</v>
      </c>
      <c r="FI40" s="5"/>
      <c r="FJ40" s="6" t="str">
        <v>SHOCK TREATMENT (fuzzy)</v>
      </c>
      <c r="FK40" s="6"/>
      <c r="FL40" s="5"/>
      <c r="FM40" s="74"/>
      <c r="FN40" s="38" t="str">
        <v>Yes (generally)</v>
      </c>
      <c r="FO40" s="5"/>
      <c r="FP40" s="84" t="str">
        <v>Yes (meaningful)</v>
      </c>
      <c r="FQ40" s="88" t="s">
        <v>1519</v>
      </c>
      <c r="FR40" s="91" t="str">
        <v>I think mostly you should be able to see a subtitle that translates the visible "original" text. The game should allow you to select an object in-game and, if you want to, describe in your language what the text says in the "original" language. (see illustration above)</v>
      </c>
      <c r="FS40" s="93" t="s">
        <v>1541</v>
      </c>
      <c r="FT40" s="7" t="str">
        <v>Access via subtitling (toggleable)</v>
      </c>
      <c r="FU40" s="39" t="str">
        <v>(immersion)</v>
      </c>
      <c r="FV40" s="83" t="s">
        <v>1572</v>
      </c>
      <c r="FX40" s="5"/>
      <c r="FY40" s="5"/>
      <c r="GC40" s="9"/>
      <c r="GD40" s="9"/>
      <c r="GE40" s="9"/>
      <c r="GF40" s="9"/>
      <c r="GH40" s="78"/>
    </row>
    <row r="41" spans="1:190" x14ac:dyDescent="0.3">
      <c r="I41" t="s">
        <v>1306</v>
      </c>
      <c r="J41" t="s">
        <v>1298</v>
      </c>
      <c r="K41" t="s">
        <v>1296</v>
      </c>
      <c r="L41" t="s">
        <v>1297</v>
      </c>
      <c r="T41" s="8"/>
      <c r="W41" t="str">
        <v>I play games based around the plot/dialogues or I play RPGs</v>
      </c>
      <c r="X41" t="str">
        <v>creating games</v>
      </c>
      <c r="Y41" t="str">
        <v>No, none of the above fit me.</v>
      </c>
      <c r="Z41" s="8"/>
      <c r="AK41" s="8"/>
      <c r="AO41" s="8"/>
      <c r="AQ41" t="s">
        <v>1098</v>
      </c>
      <c r="AT41" s="9"/>
      <c r="BB41" s="8"/>
      <c r="BE41" t="str">
        <v>I've watched someone else play a very similar game before (also with Sam the dog and Max the rabbit).</v>
      </c>
      <c r="BF41" s="8"/>
      <c r="BK41" s="9"/>
      <c r="CD41" s="8"/>
      <c r="CF41" s="9"/>
      <c r="DK41" s="8"/>
      <c r="DL41" t="str">
        <v>the shopkeep</v>
      </c>
      <c r="DM41" s="9"/>
      <c r="DN41" t="s">
        <v>1209</v>
      </c>
      <c r="DP41" s="8"/>
      <c r="DQ41" t="s">
        <v>1225</v>
      </c>
      <c r="DS41" t="s">
        <v>1240</v>
      </c>
      <c r="DT41" s="8"/>
      <c r="DU41" t="s">
        <v>1252</v>
      </c>
      <c r="DV41" t="s">
        <v>1266</v>
      </c>
      <c r="DW41" s="8"/>
      <c r="EA41" s="9"/>
      <c r="EC41" s="8"/>
      <c r="EG41" s="8"/>
      <c r="EI41" s="8"/>
      <c r="EK41" s="8"/>
      <c r="EM41" s="8"/>
      <c r="EN41" s="6" t="str">
        <v>INTERACTED WITH, BUT FORGOT</v>
      </c>
      <c r="EO41" s="5"/>
      <c r="EP41" s="6"/>
      <c r="EQ41" s="5"/>
      <c r="ER41" s="75" t="str">
        <v>POLITICS</v>
      </c>
      <c r="ES41" s="5"/>
      <c r="ET41" s="6"/>
      <c r="EU41" s="6" t="str">
        <v>MAX DEMOTES FLORIDA (exact)</v>
      </c>
      <c r="EV41" s="6"/>
      <c r="EW41" s="5"/>
      <c r="EX41" s="6"/>
      <c r="EY41" s="6"/>
      <c r="EZ41" s="5"/>
      <c r="FA41" s="6"/>
      <c r="FB41" s="5"/>
      <c r="FC41" s="6"/>
      <c r="FD41" s="5"/>
      <c r="FE41" s="6"/>
      <c r="FF41" s="6"/>
      <c r="FG41" s="5"/>
      <c r="FH41" s="6" t="str">
        <v>ALL CROSSED BUT ONE</v>
      </c>
      <c r="FI41" s="5"/>
      <c r="FJ41" s="6" t="str">
        <v>BAD READABILITY + NOT IMPORTANT</v>
      </c>
      <c r="FK41" s="6"/>
      <c r="FL41" s="5"/>
      <c r="FM41" s="74"/>
      <c r="FN41" s="38" t="str">
        <v>No (immersion)</v>
      </c>
      <c r="FO41" s="5"/>
      <c r="FP41" s="84" t="str">
        <v>Yes (meaningful)</v>
      </c>
      <c r="FQ41" s="88" t="s">
        <v>1519</v>
      </c>
      <c r="FR41" s="91" t="str">
        <v>I think mostly the "original" language should be substituted with a translated version. (see illustration above)</v>
      </c>
      <c r="FS41" s="93" t="s">
        <v>1540</v>
      </c>
      <c r="FT41" s="7" t="str">
        <v>Access via re-texturing</v>
      </c>
      <c r="FU41" s="39" t="str">
        <v>(comprehension)</v>
      </c>
      <c r="FV41" s="83" t="s">
        <v>1574</v>
      </c>
      <c r="FX41" s="5"/>
      <c r="FY41" s="5"/>
      <c r="GC41" s="9"/>
      <c r="GD41" s="9"/>
      <c r="GE41" s="9"/>
      <c r="GF41" s="9"/>
      <c r="GH41" s="78"/>
    </row>
    <row r="42" spans="1:190" x14ac:dyDescent="0.3">
      <c r="I42" t="s">
        <v>1346</v>
      </c>
      <c r="J42" t="s">
        <v>1300</v>
      </c>
      <c r="K42" t="s">
        <v>1292</v>
      </c>
      <c r="L42" t="s">
        <v>1299</v>
      </c>
      <c r="T42" s="8"/>
      <c r="W42" t="str">
        <v>I play adventure games or games with an open world</v>
      </c>
      <c r="X42" t="str">
        <v>creating games</v>
      </c>
      <c r="Y42" t="str">
        <v>No, none of the above fit me.</v>
      </c>
      <c r="Z42" s="8"/>
      <c r="AK42" s="8"/>
      <c r="AO42" s="8"/>
      <c r="AQ42" t="s">
        <v>1099</v>
      </c>
      <c r="AT42" s="9"/>
      <c r="BB42" s="8"/>
      <c r="BE42" t="str">
        <v>This game was completely unknown to me.</v>
      </c>
      <c r="BF42" s="8"/>
      <c r="BK42" s="9"/>
      <c r="CD42" s="8"/>
      <c r="CF42" s="9"/>
      <c r="DK42" s="8"/>
      <c r="DL42" t="str">
        <v>the white rabbit</v>
      </c>
      <c r="DM42" s="9"/>
      <c r="DN42" t="s">
        <v>1209</v>
      </c>
      <c r="DP42" s="8"/>
      <c r="DQ42" t="s">
        <v>1223</v>
      </c>
      <c r="DS42" t="s">
        <v>1239</v>
      </c>
      <c r="DT42" s="8"/>
      <c r="DU42" t="s">
        <v>1255</v>
      </c>
      <c r="DV42" t="s">
        <v>1252</v>
      </c>
      <c r="DW42" s="8"/>
      <c r="EA42" s="9"/>
      <c r="EC42" s="8"/>
      <c r="EG42" s="8"/>
      <c r="EI42" s="8"/>
      <c r="EK42" s="8"/>
      <c r="EM42" s="8"/>
      <c r="EN42" s="6" t="str">
        <v>DID NOT READ</v>
      </c>
      <c r="EO42" s="5"/>
      <c r="EP42" s="6"/>
      <c r="EQ42" s="5"/>
      <c r="ER42" s="75" t="str">
        <v>DID NOT READ</v>
      </c>
      <c r="ES42" s="5"/>
      <c r="ET42" s="6"/>
      <c r="EU42" s="6" t="str">
        <v>INSIGNIFICANT NEWS</v>
      </c>
      <c r="EV42" s="6"/>
      <c r="EW42" s="5"/>
      <c r="EX42" s="6"/>
      <c r="EY42" s="6"/>
      <c r="EZ42" s="5"/>
      <c r="FA42" s="6"/>
      <c r="FB42" s="5"/>
      <c r="FC42" s="6"/>
      <c r="FD42" s="5"/>
      <c r="FE42" s="6"/>
      <c r="FF42" s="6"/>
      <c r="FG42" s="5"/>
      <c r="FH42" s="6" t="str">
        <v>DID NOT READ</v>
      </c>
      <c r="FI42" s="5"/>
      <c r="FJ42" s="6"/>
      <c r="FK42" s="6"/>
      <c r="FL42" s="5"/>
      <c r="FM42" s="74"/>
      <c r="FN42" s="38" t="str">
        <v>Yes (generally)</v>
      </c>
      <c r="FO42" s="5"/>
      <c r="FP42" s="84" t="str">
        <v>Yes (design)</v>
      </c>
      <c r="FQ42" s="88" t="s">
        <v>1506</v>
      </c>
      <c r="FR42" s="91" t="str">
        <v>I think mostly the "original" language should be substituted with a translated version. (see illustration above)</v>
      </c>
      <c r="FS42" s="93" t="s">
        <v>1540</v>
      </c>
      <c r="FT42" s="7" t="str">
        <v>Access via re-texturing</v>
      </c>
      <c r="FU42" s="39" t="str">
        <v>(design)</v>
      </c>
      <c r="FV42" s="83" t="s">
        <v>1573</v>
      </c>
      <c r="FX42" s="5"/>
      <c r="FY42" s="5"/>
      <c r="GC42" s="9"/>
      <c r="GD42" s="9"/>
      <c r="GE42" s="9"/>
      <c r="GF42" s="9"/>
      <c r="GH42" s="78"/>
    </row>
    <row r="43" spans="1:190" x14ac:dyDescent="0.3">
      <c r="I43" t="s">
        <v>1346</v>
      </c>
      <c r="J43" t="s">
        <v>1302</v>
      </c>
      <c r="K43" t="s">
        <v>1292</v>
      </c>
      <c r="L43" t="s">
        <v>1301</v>
      </c>
      <c r="T43" s="8"/>
      <c r="W43" t="str">
        <v>I play retro games or indies (games from independent creators)</v>
      </c>
      <c r="X43" t="str">
        <v>reviewing, analysing games, or the gaming industry in general</v>
      </c>
      <c r="Y43" t="str">
        <v>dyslexia</v>
      </c>
      <c r="Z43" s="8"/>
      <c r="AK43" s="8"/>
      <c r="AO43" s="8"/>
      <c r="AQ43" t="s">
        <v>1097</v>
      </c>
      <c r="AT43" s="9"/>
      <c r="BB43" s="8"/>
      <c r="BE43" t="str">
        <v>I've already played similar games before (similar genre, aesthetics, tasks/goals).</v>
      </c>
      <c r="BF43" s="8"/>
      <c r="BK43" s="9"/>
      <c r="CD43" s="8"/>
      <c r="CF43" s="9"/>
      <c r="DK43" s="8"/>
      <c r="DL43" t="str">
        <v>the white rabbit</v>
      </c>
      <c r="DM43" s="9"/>
      <c r="DN43" t="s">
        <v>1208</v>
      </c>
      <c r="DP43" s="8"/>
      <c r="DQ43" t="s">
        <v>1220</v>
      </c>
      <c r="DS43" t="s">
        <v>1238</v>
      </c>
      <c r="DT43" s="8"/>
      <c r="DU43" t="s">
        <v>1256</v>
      </c>
      <c r="DV43" t="s">
        <v>1268</v>
      </c>
      <c r="DW43" s="8"/>
      <c r="EA43" s="9"/>
      <c r="EC43" s="8"/>
      <c r="EG43" s="8"/>
      <c r="EI43" s="8"/>
      <c r="EK43" s="8"/>
      <c r="EM43" s="8"/>
      <c r="EN43" s="6"/>
      <c r="EO43" s="5"/>
      <c r="EP43" s="6"/>
      <c r="EQ43" s="5"/>
      <c r="ER43" s="75"/>
      <c r="ES43" s="5"/>
      <c r="ET43" s="6"/>
      <c r="EU43" s="6" t="str">
        <v>DID NOT READ</v>
      </c>
      <c r="EV43" s="6"/>
      <c r="EW43" s="5"/>
      <c r="EX43" s="6"/>
      <c r="EY43" s="6"/>
      <c r="EZ43" s="5"/>
      <c r="FA43" s="6"/>
      <c r="FB43" s="5"/>
      <c r="FC43" s="6"/>
      <c r="FD43" s="5"/>
      <c r="FE43" s="6"/>
      <c r="FF43" s="6"/>
      <c r="FG43" s="5"/>
      <c r="FH43" s="6"/>
      <c r="FI43" s="5"/>
      <c r="FJ43" s="6"/>
      <c r="FK43" s="6"/>
      <c r="FL43" s="5"/>
      <c r="FM43" s="74"/>
      <c r="FN43" s="38" t="str">
        <v>Yes (comprehension)</v>
      </c>
      <c r="FO43" s="5"/>
      <c r="FP43" s="84" t="str">
        <v>Yes (design)</v>
      </c>
      <c r="FQ43" s="88" t="s">
        <v>1506</v>
      </c>
      <c r="FR43" s="91" t="str">
        <v>I think mostly they should not be translated. They should always stay in the "original" language. (see illustration above)</v>
      </c>
      <c r="FS43" s="93" t="s">
        <v>1539</v>
      </c>
      <c r="FT43" s="7" t="str">
        <v>Leave in source version</v>
      </c>
      <c r="FU43" s="39" t="str">
        <v>(comprehension)</v>
      </c>
      <c r="FV43" s="98" t="s">
        <v>1587</v>
      </c>
      <c r="FX43" s="5"/>
      <c r="FY43" s="5"/>
      <c r="GC43" s="9"/>
      <c r="GD43" s="9"/>
      <c r="GE43" s="9"/>
      <c r="GF43" s="9"/>
      <c r="GH43" s="78"/>
    </row>
    <row r="44" spans="1:190" x14ac:dyDescent="0.3">
      <c r="I44" t="s">
        <v>1288</v>
      </c>
      <c r="J44" t="s">
        <v>1289</v>
      </c>
      <c r="K44" t="s">
        <v>1292</v>
      </c>
      <c r="L44" t="s">
        <v>1303</v>
      </c>
      <c r="T44" s="8"/>
      <c r="W44" t="str">
        <v>I play games based around the plot/dialogues or I play RPGs</v>
      </c>
      <c r="X44" t="str">
        <v>none of the above</v>
      </c>
      <c r="Y44" t="str">
        <v>dysgraphia</v>
      </c>
      <c r="Z44" s="8"/>
      <c r="AK44" s="8"/>
      <c r="AO44" s="8"/>
      <c r="AQ44" t="s">
        <v>1091</v>
      </c>
      <c r="AT44" s="9"/>
      <c r="BB44" s="8"/>
      <c r="BE44" t="str">
        <v>I've watched someone else play similar games before (similar genre, aesthetics, tasks/goals).</v>
      </c>
      <c r="BF44" s="8"/>
      <c r="BK44" s="9"/>
      <c r="CD44" s="8"/>
      <c r="CF44" s="9"/>
      <c r="DK44" s="8"/>
      <c r="DL44" t="str">
        <v>I don't know</v>
      </c>
      <c r="DM44" s="9"/>
      <c r="DN44" t="s">
        <v>1208</v>
      </c>
      <c r="DP44" s="8"/>
      <c r="DQ44" t="s">
        <v>1226</v>
      </c>
      <c r="DS44" t="s">
        <v>1240</v>
      </c>
      <c r="DT44" s="8"/>
      <c r="DU44" t="s">
        <v>1257</v>
      </c>
      <c r="DV44" t="s">
        <v>1269</v>
      </c>
      <c r="DW44" s="8"/>
      <c r="EA44" s="9"/>
      <c r="EC44" s="8"/>
      <c r="EG44" s="8"/>
      <c r="EI44" s="8"/>
      <c r="EK44" s="8"/>
      <c r="EM44" s="8"/>
      <c r="EN44" s="9"/>
      <c r="EP44" s="38"/>
      <c r="ER44" s="39"/>
      <c r="ET44" s="9"/>
      <c r="EU44" s="9" t="str">
        <v>GUNFIRE AT WHITE HOUSE AGAIN (fuzzy)</v>
      </c>
      <c r="EV44" s="9"/>
      <c r="EX44" s="9"/>
      <c r="EY44" s="9"/>
      <c r="FA44" s="38"/>
      <c r="FC44" s="38"/>
      <c r="FE44" s="38"/>
      <c r="FF44" s="38"/>
      <c r="FH44" s="38"/>
      <c r="FJ44" s="38"/>
      <c r="FK44" s="38"/>
      <c r="FM44" s="8"/>
      <c r="FN44" s="38" t="str">
        <v>Yes (quality)</v>
      </c>
      <c r="FP44" s="84" t="str">
        <v>Fallout (underspecified)</v>
      </c>
      <c r="FQ44" s="88" t="s">
        <v>1498</v>
      </c>
      <c r="FR44" s="91" t="str">
        <v>I think mostly you should be able to see a subtitle that translates the visible "original" text. The game should allow you to select an object in-game and, if you want to, describe in your language what the text says in the "original" language. (see illustration above)</v>
      </c>
      <c r="FS44" s="93" t="s">
        <v>1541</v>
      </c>
      <c r="FT44" s="7" t="str">
        <v>Access via subtitling (toggleable)</v>
      </c>
      <c r="FU44" s="39" t="str">
        <v>(comprehension)</v>
      </c>
      <c r="FV44" s="83" t="s">
        <v>1579</v>
      </c>
      <c r="GC44" s="9"/>
      <c r="GD44" s="9"/>
      <c r="GE44" s="9"/>
      <c r="GF44" s="9"/>
      <c r="GH44" s="78"/>
    </row>
    <row r="45" spans="1:190" x14ac:dyDescent="0.3">
      <c r="I45" t="s">
        <v>1345</v>
      </c>
      <c r="J45" t="s">
        <v>1291</v>
      </c>
      <c r="K45" t="s">
        <v>1296</v>
      </c>
      <c r="L45" t="s">
        <v>292</v>
      </c>
      <c r="T45" s="8"/>
      <c r="W45" t="str">
        <v>I play adventure games or games with an open world</v>
      </c>
      <c r="X45" t="str">
        <v>none of the above</v>
      </c>
      <c r="Y45" t="str">
        <v>No, none of the above fit me.</v>
      </c>
      <c r="Z45" s="8"/>
      <c r="AK45" s="8"/>
      <c r="AO45" s="8"/>
      <c r="AQ45" t="s">
        <v>1092</v>
      </c>
      <c r="AT45" s="9"/>
      <c r="BB45" s="8"/>
      <c r="BE45" t="str">
        <v>I've already played similar games before (similar genre, aesthetics, tasks/goals).</v>
      </c>
      <c r="BF45" s="8"/>
      <c r="BK45" s="9"/>
      <c r="CD45" s="8"/>
      <c r="CF45" s="9"/>
      <c r="DK45" s="8"/>
      <c r="DL45" t="str">
        <v>I don't know</v>
      </c>
      <c r="DM45" s="9"/>
      <c r="DN45" t="s">
        <v>1211</v>
      </c>
      <c r="DP45" s="8"/>
      <c r="DQ45" t="s">
        <v>1227</v>
      </c>
      <c r="DS45" t="s">
        <v>1238</v>
      </c>
      <c r="DT45" s="8"/>
      <c r="DU45" t="s">
        <v>1252</v>
      </c>
      <c r="DV45" t="s">
        <v>1270</v>
      </c>
      <c r="DW45" s="8"/>
      <c r="EA45" s="9"/>
      <c r="EC45" s="8"/>
      <c r="EG45" s="8"/>
      <c r="EI45" s="8"/>
      <c r="EK45" s="8"/>
      <c r="EM45" s="8"/>
      <c r="EN45" s="9"/>
      <c r="EP45" s="38"/>
      <c r="ER45" s="39"/>
      <c r="ET45" s="9"/>
      <c r="EU45" s="73" cm="1">
        <f t="array" ref="EU45:EU47">_xlfn.UNIQUE(EV3:EV32)</f>
        <v>0</v>
      </c>
      <c r="EV45" s="9"/>
      <c r="EX45" s="9"/>
      <c r="EY45" s="9"/>
      <c r="FA45" s="38"/>
      <c r="FC45" s="38"/>
      <c r="FE45" s="38"/>
      <c r="FF45" s="38"/>
      <c r="FH45" s="38"/>
      <c r="FJ45" s="38"/>
      <c r="FK45" s="38"/>
      <c r="FM45" s="8"/>
      <c r="FN45" s="38" t="str">
        <v>No (generally)</v>
      </c>
      <c r="FP45" s="84" t="str">
        <v>Dead Space (specific case)</v>
      </c>
      <c r="FQ45" s="83" t="s">
        <v>1525</v>
      </c>
      <c r="FR45" s="91" t="str">
        <v>I think mostly you should be able to see a subtitle that translates the visible "original" text. The game should allow you to select an object in-game and, if you want to, describe in your language what the text says in the "original" language. (see illustration above)</v>
      </c>
      <c r="FS45" s="93" t="s">
        <v>1541</v>
      </c>
      <c r="FT45" s="7" t="str">
        <v>Access via subtitling (toggleable)</v>
      </c>
      <c r="FU45" s="39" t="str">
        <v>(design)</v>
      </c>
      <c r="FV45" s="83" t="s">
        <v>1580</v>
      </c>
      <c r="GC45" s="9"/>
      <c r="GD45" s="9"/>
      <c r="GE45" s="9"/>
      <c r="GF45" s="9"/>
      <c r="GH45" s="78"/>
    </row>
    <row r="46" spans="1:190" x14ac:dyDescent="0.3">
      <c r="I46" t="s">
        <v>1288</v>
      </c>
      <c r="J46" t="s">
        <v>1289</v>
      </c>
      <c r="K46" t="s">
        <v>1292</v>
      </c>
      <c r="L46" t="s">
        <v>356</v>
      </c>
      <c r="T46" s="8"/>
      <c r="W46" t="str">
        <v>I play games based around the plot/dialogues or I play RPGs</v>
      </c>
      <c r="X46" t="str">
        <v>creating games</v>
      </c>
      <c r="Y46" t="str">
        <v>No, none of the above fit me.</v>
      </c>
      <c r="Z46" s="8"/>
      <c r="AK46" s="8"/>
      <c r="AO46" s="8"/>
      <c r="AQ46" t="s">
        <v>1093</v>
      </c>
      <c r="AT46" s="9"/>
      <c r="BB46" s="8"/>
      <c r="BE46" t="str">
        <v>I've watched someone else play similar games before (similar genre, aesthetics, tasks/goals).</v>
      </c>
      <c r="BF46" s="8"/>
      <c r="BK46" s="9"/>
      <c r="CD46" s="8"/>
      <c r="CF46" s="9"/>
      <c r="DK46" s="8"/>
      <c r="DL46" t="str">
        <v>the white rabbit</v>
      </c>
      <c r="DM46" s="9"/>
      <c r="DN46" t="s">
        <v>1209</v>
      </c>
      <c r="DP46" s="8"/>
      <c r="DQ46" t="s">
        <v>1221</v>
      </c>
      <c r="DS46" t="s">
        <v>1241</v>
      </c>
      <c r="DT46" s="8"/>
      <c r="DU46" t="s">
        <v>1258</v>
      </c>
      <c r="DV46" t="s">
        <v>1271</v>
      </c>
      <c r="DW46" s="8"/>
      <c r="EA46" s="9"/>
      <c r="EC46" s="8"/>
      <c r="EG46" s="8"/>
      <c r="EI46" s="8"/>
      <c r="EK46" s="8"/>
      <c r="EM46" s="8"/>
      <c r="EN46" s="9"/>
      <c r="EP46" s="38"/>
      <c r="ER46" s="39"/>
      <c r="ET46" s="9"/>
      <c r="EU46" s="9" t="str">
        <v>MAX DEMOTES FLORIDA (exact)</v>
      </c>
      <c r="EV46" s="9"/>
      <c r="EX46" s="9"/>
      <c r="EY46" s="9"/>
      <c r="FA46" s="38"/>
      <c r="FC46" s="38"/>
      <c r="FE46" s="38"/>
      <c r="FF46" s="38"/>
      <c r="FH46" s="38"/>
      <c r="FJ46" s="38"/>
      <c r="FK46" s="38"/>
      <c r="FM46" s="8"/>
      <c r="FN46" s="38" t="str">
        <v>Yes (generally)</v>
      </c>
      <c r="FP46" s="84" t="str">
        <v>Yes (lore)</v>
      </c>
      <c r="FQ46" s="83" t="s">
        <v>1503</v>
      </c>
      <c r="FR46" s="91" t="str">
        <v>I think mostly they should not be translated. They should always stay in the "original" language. (see illustration above)</v>
      </c>
      <c r="FS46" s="93" t="s">
        <v>1539</v>
      </c>
      <c r="FT46" s="7" t="str">
        <v>Leave in source version</v>
      </c>
      <c r="FU46" s="39" t="str">
        <v>(comprehension)</v>
      </c>
      <c r="FV46" s="83" t="s">
        <v>1581</v>
      </c>
      <c r="GC46" s="9"/>
      <c r="GD46" s="9"/>
      <c r="GE46" s="9"/>
      <c r="GF46" s="9"/>
      <c r="GH46" s="78"/>
    </row>
    <row r="47" spans="1:190" x14ac:dyDescent="0.3">
      <c r="I47" t="s">
        <v>1288</v>
      </c>
      <c r="J47" t="s">
        <v>1291</v>
      </c>
      <c r="K47" t="s">
        <v>1296</v>
      </c>
      <c r="L47" t="s">
        <v>1304</v>
      </c>
      <c r="T47" s="8"/>
      <c r="W47" t="str">
        <v>I play adventure games or games with an open world</v>
      </c>
      <c r="X47" t="str">
        <v>reviewing, analysing games, or the gaming industry in general</v>
      </c>
      <c r="Y47" t="str">
        <v>dyspraxia</v>
      </c>
      <c r="Z47" s="8"/>
      <c r="AK47" s="8"/>
      <c r="AO47" s="8"/>
      <c r="AQ47" t="s">
        <v>1107</v>
      </c>
      <c r="AT47" s="9"/>
      <c r="BB47" s="8"/>
      <c r="BE47" t="str">
        <v>This game was completely unknown to me.</v>
      </c>
      <c r="BF47" s="8"/>
      <c r="BK47" s="9"/>
      <c r="CD47" s="8"/>
      <c r="CF47" s="9"/>
      <c r="DK47" s="8"/>
      <c r="DL47" t="str">
        <v>the white rabbit</v>
      </c>
      <c r="DM47" s="9"/>
      <c r="DN47" t="s">
        <v>1210</v>
      </c>
      <c r="DP47" s="8"/>
      <c r="DQ47" t="s">
        <v>1228</v>
      </c>
      <c r="DS47" t="s">
        <v>1241</v>
      </c>
      <c r="DT47" s="8"/>
      <c r="DU47" t="s">
        <v>1258</v>
      </c>
      <c r="DV47" t="s">
        <v>1272</v>
      </c>
      <c r="DW47" s="8"/>
      <c r="EA47" s="9"/>
      <c r="EC47" s="8"/>
      <c r="EG47" s="8"/>
      <c r="EI47" s="8"/>
      <c r="EK47" s="8"/>
      <c r="EM47" s="8"/>
      <c r="EN47" s="9"/>
      <c r="EP47" s="38"/>
      <c r="ER47" s="39"/>
      <c r="ET47" s="9"/>
      <c r="EU47" s="9" t="str">
        <v>DIALOGUES</v>
      </c>
      <c r="EV47" s="9"/>
      <c r="EX47" s="9"/>
      <c r="EY47" s="9"/>
      <c r="FA47" s="38"/>
      <c r="FC47" s="38"/>
      <c r="FE47" s="38"/>
      <c r="FF47" s="38"/>
      <c r="FH47" s="38"/>
      <c r="FJ47" s="38"/>
      <c r="FK47" s="38"/>
      <c r="FM47" s="8"/>
      <c r="FN47" s="38" t="str">
        <v>Yes (humour)</v>
      </c>
      <c r="FP47" s="84" t="str">
        <v>Yes (gameplay)</v>
      </c>
      <c r="FQ47" s="83" t="s">
        <v>1526</v>
      </c>
      <c r="FR47" s="91" t="str">
        <v>I think mostly the "original" language should be substituted with a translated version. (see illustration above)</v>
      </c>
      <c r="FS47" s="93" t="s">
        <v>1540</v>
      </c>
      <c r="FT47" s="7" t="str">
        <v>Access via re-texturing</v>
      </c>
      <c r="FU47" s="39" t="str">
        <v>(immersion)</v>
      </c>
      <c r="FV47" s="83" t="s">
        <v>1582</v>
      </c>
      <c r="GC47" s="9"/>
      <c r="GD47" s="9"/>
      <c r="GE47" s="9"/>
      <c r="GF47" s="9"/>
      <c r="GH47" s="78"/>
    </row>
    <row r="48" spans="1:190" x14ac:dyDescent="0.3">
      <c r="I48" t="s">
        <v>1306</v>
      </c>
      <c r="J48" t="s">
        <v>1302</v>
      </c>
      <c r="K48" t="s">
        <v>1296</v>
      </c>
      <c r="L48" t="s">
        <v>1305</v>
      </c>
      <c r="T48" s="8"/>
      <c r="W48" t="str">
        <v>I play games based around the plot/dialogues or I play RPGs</v>
      </c>
      <c r="X48" t="str">
        <v>translating games</v>
      </c>
      <c r="Y48" t="str">
        <v>neurodiversity</v>
      </c>
      <c r="Z48" s="8"/>
      <c r="AK48" s="8"/>
      <c r="AO48" s="8"/>
      <c r="AQ48" t="s">
        <v>1088</v>
      </c>
      <c r="AT48" s="9"/>
      <c r="BB48" s="8"/>
      <c r="BE48" t="str">
        <v>I've already played similar games before (similar genre, aesthetics, tasks/goals).</v>
      </c>
      <c r="BF48" s="8"/>
      <c r="BK48" s="9"/>
      <c r="CD48" s="8"/>
      <c r="CF48" s="9"/>
      <c r="DK48" s="8"/>
      <c r="DL48" t="str">
        <v>someone else</v>
      </c>
      <c r="DM48" s="9"/>
      <c r="DN48" t="s">
        <v>1208</v>
      </c>
      <c r="DP48" s="8"/>
      <c r="DQ48" t="s">
        <v>1221</v>
      </c>
      <c r="DS48" t="s">
        <v>1240</v>
      </c>
      <c r="DT48" s="8"/>
      <c r="DU48" t="s">
        <v>1258</v>
      </c>
      <c r="DV48" t="s">
        <v>1273</v>
      </c>
      <c r="DW48" s="8"/>
      <c r="EA48" s="9"/>
      <c r="EC48" s="8"/>
      <c r="EG48" s="8"/>
      <c r="EI48" s="8"/>
      <c r="EK48" s="8"/>
      <c r="EM48" s="8"/>
      <c r="EN48" s="9"/>
      <c r="EP48" s="38"/>
      <c r="ER48" s="39"/>
      <c r="ET48" s="9"/>
      <c r="EU48" s="9"/>
      <c r="EV48" s="9"/>
      <c r="EX48" s="9"/>
      <c r="EY48" s="9"/>
      <c r="FA48" s="38"/>
      <c r="FC48" s="38"/>
      <c r="FE48" s="38"/>
      <c r="FF48" s="38"/>
      <c r="FH48" s="38"/>
      <c r="FJ48" s="38"/>
      <c r="FK48" s="38"/>
      <c r="FM48" s="8"/>
      <c r="FN48" s="38" t="str">
        <v>Yes (comprehension)</v>
      </c>
      <c r="FP48" s="84" t="str">
        <v>Cyberpunk 2077 (posters)</v>
      </c>
      <c r="FQ48" s="83" t="s">
        <v>1527</v>
      </c>
      <c r="FR48" s="91" t="str">
        <v>I think mostly the "original" language should be substituted with a translated version. (see illustration above)</v>
      </c>
      <c r="FS48" s="93" t="s">
        <v>1540</v>
      </c>
      <c r="FT48" s="7" t="str">
        <v>Access via re-texturing</v>
      </c>
      <c r="FU48" s="39" t="str">
        <v>(comprehension)</v>
      </c>
      <c r="FV48" s="83" t="s">
        <v>1583</v>
      </c>
      <c r="GC48" s="9"/>
      <c r="GD48" s="9"/>
      <c r="GE48" s="9"/>
      <c r="GF48" s="9"/>
      <c r="GH48" s="78"/>
    </row>
    <row r="49" spans="9:190" x14ac:dyDescent="0.3">
      <c r="I49" t="s">
        <v>1346</v>
      </c>
      <c r="J49" t="s">
        <v>1300</v>
      </c>
      <c r="K49" t="s">
        <v>1296</v>
      </c>
      <c r="L49" t="s">
        <v>1307</v>
      </c>
      <c r="T49" s="8"/>
      <c r="W49" t="str">
        <v>I play very rarely or I don't have any experiences with video games</v>
      </c>
      <c r="X49" t="str">
        <v>IT or computers</v>
      </c>
      <c r="Y49" t="str">
        <v>No, none of the above fit me.</v>
      </c>
      <c r="Z49" s="8"/>
      <c r="AK49" s="8"/>
      <c r="AO49" s="8"/>
      <c r="AQ49" t="s">
        <v>1090</v>
      </c>
      <c r="AT49" s="9"/>
      <c r="BB49" s="8"/>
      <c r="BE49" t="str">
        <v>This game was completely unknown to me.</v>
      </c>
      <c r="BF49" s="8"/>
      <c r="BK49" s="9"/>
      <c r="CD49" s="8"/>
      <c r="CF49" s="9"/>
      <c r="DK49" s="8"/>
      <c r="DL49" t="str">
        <v>the white rabbit</v>
      </c>
      <c r="DM49" s="9"/>
      <c r="DN49" t="s">
        <v>1208</v>
      </c>
      <c r="DP49" s="8"/>
      <c r="DQ49" t="s">
        <v>1221</v>
      </c>
      <c r="DS49" t="s">
        <v>1241</v>
      </c>
      <c r="DT49" s="8"/>
      <c r="DU49" t="s">
        <v>1259</v>
      </c>
      <c r="DV49" t="s">
        <v>1275</v>
      </c>
      <c r="DW49" s="8"/>
      <c r="EA49" s="9"/>
      <c r="EC49" s="8"/>
      <c r="EG49" s="8"/>
      <c r="EI49" s="8"/>
      <c r="EK49" s="8"/>
      <c r="EM49" s="8"/>
      <c r="EN49" s="9"/>
      <c r="EP49" s="38"/>
      <c r="ER49" s="39"/>
      <c r="ET49" s="9"/>
      <c r="EU49" s="9"/>
      <c r="EV49" s="9"/>
      <c r="EX49" s="9"/>
      <c r="EY49" s="9"/>
      <c r="FA49" s="38"/>
      <c r="FC49" s="38"/>
      <c r="FE49" s="38"/>
      <c r="FF49" s="38"/>
      <c r="FH49" s="38"/>
      <c r="FJ49" s="38"/>
      <c r="FK49" s="38"/>
      <c r="FM49" s="8"/>
      <c r="FN49" s="38" t="str">
        <v>Yes (humour)</v>
      </c>
      <c r="FP49" s="84" t="str">
        <v>Cyberpunk 2077 (graffiti)</v>
      </c>
      <c r="FQ49" s="83" t="s">
        <v>1527</v>
      </c>
      <c r="FR49" s="91" t="str">
        <v>I think mostly you should be able to see a subtitle that translates the visible "original" text. The game should allow you to select an object in-game and, if you want to, describe in your language what the text says in the "original" language. (see illustration above)</v>
      </c>
      <c r="FS49" s="93" t="s">
        <v>1541</v>
      </c>
      <c r="FT49" s="7" t="str">
        <v>Access via subtitling (toggleable)</v>
      </c>
      <c r="FU49" s="39" t="str">
        <v>(immersion)</v>
      </c>
      <c r="FV49" s="83" t="s">
        <v>1584</v>
      </c>
      <c r="GC49" s="9"/>
      <c r="GD49" s="9"/>
      <c r="GE49" s="9"/>
      <c r="GF49" s="9"/>
      <c r="GH49" s="78"/>
    </row>
    <row r="50" spans="9:190" x14ac:dyDescent="0.3">
      <c r="I50" t="s">
        <v>1345</v>
      </c>
      <c r="J50" t="s">
        <v>1295</v>
      </c>
      <c r="K50" t="s">
        <v>1296</v>
      </c>
      <c r="L50" t="s">
        <v>1308</v>
      </c>
      <c r="T50" s="8"/>
      <c r="W50" t="str">
        <v>I play games based around the plot/dialogues or I play RPGs</v>
      </c>
      <c r="X50" t="str">
        <v>reviewing, analysing games, or the gaming industry in general</v>
      </c>
      <c r="Y50" t="str">
        <v>neurodiversity</v>
      </c>
      <c r="Z50" s="8"/>
      <c r="AK50" s="8"/>
      <c r="AO50" s="8"/>
      <c r="AQ50" t="s">
        <v>1088</v>
      </c>
      <c r="AT50" s="9"/>
      <c r="BB50" s="8"/>
      <c r="BE50" t="str">
        <v>I've watched someone else play similar games before (similar genre, aesthetics, tasks/goals).</v>
      </c>
      <c r="BF50" s="8"/>
      <c r="BK50" s="9"/>
      <c r="CD50" s="8"/>
      <c r="CF50" s="9"/>
      <c r="DK50" s="8"/>
      <c r="DL50" t="str">
        <v>the white rabbit</v>
      </c>
      <c r="DM50" s="9"/>
      <c r="DN50" t="s">
        <v>1209</v>
      </c>
      <c r="DP50" s="8"/>
      <c r="DQ50" t="s">
        <v>1220</v>
      </c>
      <c r="DS50" t="s">
        <v>1238</v>
      </c>
      <c r="DT50" s="8"/>
      <c r="DU50" t="s">
        <v>1259</v>
      </c>
      <c r="DV50" t="s">
        <v>1274</v>
      </c>
      <c r="DW50" s="8"/>
      <c r="EA50" s="9"/>
      <c r="EC50" s="8"/>
      <c r="EG50" s="8"/>
      <c r="EI50" s="8"/>
      <c r="EK50" s="8"/>
      <c r="EM50" s="8"/>
      <c r="EN50" s="9"/>
      <c r="EP50" s="38"/>
      <c r="ER50" s="39"/>
      <c r="ET50" s="9"/>
      <c r="EU50" s="10" t="s">
        <v>1450</v>
      </c>
      <c r="EV50" s="9"/>
      <c r="EX50" s="9"/>
      <c r="EY50" s="9"/>
      <c r="FA50" s="38"/>
      <c r="FC50" s="38"/>
      <c r="FE50" s="38"/>
      <c r="FF50" s="38"/>
      <c r="FH50" s="38"/>
      <c r="FJ50" s="38"/>
      <c r="FK50" s="38"/>
      <c r="FM50" s="8"/>
      <c r="FN50" s="38" t="str">
        <v>Yes if authorial intent</v>
      </c>
      <c r="FP50" s="84" t="str">
        <v>Cyberpunk 2077 (ads)</v>
      </c>
      <c r="FQ50" s="83" t="s">
        <v>1527</v>
      </c>
      <c r="FR50" s="91" t="str">
        <v>I think mostly the "original" language should be substituted with a translated version. (see illustration above)</v>
      </c>
      <c r="FS50" s="93" t="s">
        <v>1540</v>
      </c>
      <c r="FT50" s="7" t="str">
        <v>Access via re-texturing</v>
      </c>
      <c r="FU50" s="39" t="str">
        <v>(comprehension)</v>
      </c>
      <c r="FV50" s="83" t="s">
        <v>1585</v>
      </c>
      <c r="GC50" s="9"/>
      <c r="GD50" s="9"/>
      <c r="GE50" s="9"/>
      <c r="GF50" s="9"/>
      <c r="GH50" s="78"/>
    </row>
    <row r="51" spans="9:190" x14ac:dyDescent="0.3">
      <c r="I51" t="s">
        <v>1346</v>
      </c>
      <c r="J51" t="s">
        <v>1289</v>
      </c>
      <c r="K51" t="s">
        <v>1292</v>
      </c>
      <c r="L51" t="s">
        <v>1309</v>
      </c>
      <c r="T51" s="8"/>
      <c r="W51" t="str">
        <v>I play adventure games or games with an open world</v>
      </c>
      <c r="X51" t="str">
        <v>creating games</v>
      </c>
      <c r="Y51" t="str">
        <v>neurodiversity</v>
      </c>
      <c r="Z51" s="8"/>
      <c r="AK51" s="8"/>
      <c r="AO51" s="8"/>
      <c r="AQ51" t="s">
        <v>1090</v>
      </c>
      <c r="AT51" s="9"/>
      <c r="BB51" s="8"/>
      <c r="BE51" t="str">
        <v>This game was completely unknown to me.</v>
      </c>
      <c r="BF51" s="8"/>
      <c r="BK51" s="9"/>
      <c r="CD51" s="8"/>
      <c r="CF51" s="9"/>
      <c r="DK51" s="8"/>
      <c r="DL51" t="str">
        <v>the brown dog</v>
      </c>
      <c r="DM51" s="9"/>
      <c r="DN51" t="s">
        <v>1208</v>
      </c>
      <c r="DP51" s="8"/>
      <c r="DQ51" t="s">
        <v>1221</v>
      </c>
      <c r="DS51" t="s">
        <v>1240</v>
      </c>
      <c r="DT51" s="8"/>
      <c r="DU51" t="s">
        <v>1258</v>
      </c>
      <c r="DV51" t="s">
        <v>1269</v>
      </c>
      <c r="DW51" s="8"/>
      <c r="EA51" s="9"/>
      <c r="EC51" s="8"/>
      <c r="EG51" s="8"/>
      <c r="EI51" s="8"/>
      <c r="EK51" s="8"/>
      <c r="EM51" s="8"/>
      <c r="EN51" s="9"/>
      <c r="EP51" s="38"/>
      <c r="ER51" s="39"/>
      <c r="ET51" s="9"/>
      <c r="EU51" s="85" t="str">
        <f t="shared" ref="EU51:EU71" si="13">EU3</f>
        <v>(not remember)</v>
      </c>
      <c r="EV51" s="9"/>
      <c r="EX51" s="9"/>
      <c r="EY51" s="9"/>
      <c r="FA51" s="38"/>
      <c r="FC51" s="38"/>
      <c r="FE51" s="38"/>
      <c r="FF51" s="38"/>
      <c r="FH51" s="38"/>
      <c r="FJ51" s="38"/>
      <c r="FK51" s="38"/>
      <c r="FM51" s="8"/>
      <c r="FN51" s="38" t="str">
        <v>Yes if authorial intent</v>
      </c>
      <c r="FP51" s="84" t="str">
        <v>Cyberpunk 2077 (specific case)</v>
      </c>
      <c r="FQ51" s="83" t="s">
        <v>1527</v>
      </c>
      <c r="FR51" s="91" t="str">
        <v>I think mostly the "original" language should be substituted with a translated version. (see illustration above)</v>
      </c>
      <c r="FS51" s="93" t="s">
        <v>1540</v>
      </c>
      <c r="FT51" s="7" t="str">
        <v>Access via re-texturing</v>
      </c>
      <c r="FU51" s="39" t="str">
        <v>(toggleability)</v>
      </c>
      <c r="FV51" s="83" t="s">
        <v>1586</v>
      </c>
      <c r="GC51" s="9"/>
      <c r="GD51" s="9"/>
      <c r="GE51" s="9"/>
      <c r="GF51" s="9"/>
      <c r="GH51" s="78"/>
    </row>
    <row r="52" spans="9:190" x14ac:dyDescent="0.3">
      <c r="I52" t="s">
        <v>1346</v>
      </c>
      <c r="J52" t="s">
        <v>1302</v>
      </c>
      <c r="K52" t="s">
        <v>1348</v>
      </c>
      <c r="L52" t="s">
        <v>1310</v>
      </c>
      <c r="T52" s="8"/>
      <c r="W52" t="str">
        <v>several years ago, I used to play more</v>
      </c>
      <c r="X52" t="str">
        <v>essays and podcasts about games or the gaming industry</v>
      </c>
      <c r="Y52" t="str">
        <v>No, none of the above fit me.</v>
      </c>
      <c r="Z52" s="8"/>
      <c r="AK52" s="8"/>
      <c r="AO52" s="8"/>
      <c r="AQ52" t="s">
        <v>1106</v>
      </c>
      <c r="AT52" s="9"/>
      <c r="BB52" s="8"/>
      <c r="BE52" t="str">
        <v>I've watched someone else play similar games before (similar genre, aesthetics, tasks/goals).</v>
      </c>
      <c r="BF52" s="8"/>
      <c r="BK52" s="9"/>
      <c r="CD52" s="8"/>
      <c r="CF52" s="9"/>
      <c r="DK52" s="8"/>
      <c r="DL52" t="str">
        <v>I don't know</v>
      </c>
      <c r="DM52" s="9"/>
      <c r="DN52" t="s">
        <v>1212</v>
      </c>
      <c r="DP52" s="8"/>
      <c r="DQ52" t="s">
        <v>1221</v>
      </c>
      <c r="DS52" t="s">
        <v>1238</v>
      </c>
      <c r="DT52" s="8"/>
      <c r="DU52" t="s">
        <v>1252</v>
      </c>
      <c r="DV52" t="s">
        <v>1252</v>
      </c>
      <c r="DW52" s="8"/>
      <c r="EA52" s="9"/>
      <c r="EC52" s="8"/>
      <c r="EG52" s="8"/>
      <c r="EI52" s="8"/>
      <c r="EK52" s="8"/>
      <c r="EM52" s="8"/>
      <c r="EN52" s="9"/>
      <c r="EP52" s="38"/>
      <c r="ER52" s="39"/>
      <c r="ET52" s="9"/>
      <c r="EU52" s="85" t="str">
        <f t="shared" si="13"/>
        <v>(not remember)</v>
      </c>
      <c r="EV52" s="9"/>
      <c r="EX52" s="9"/>
      <c r="EY52" s="9"/>
      <c r="FA52" s="38"/>
      <c r="FC52" s="38"/>
      <c r="FE52" s="38"/>
      <c r="FF52" s="38"/>
      <c r="FH52" s="38"/>
      <c r="FJ52" s="38"/>
      <c r="FK52" s="38"/>
      <c r="FM52" s="8"/>
      <c r="FN52" s="38" t="str">
        <v>No (immersion)</v>
      </c>
      <c r="FP52" s="84" t="str">
        <v>Cyberpunk 2077 (lore)</v>
      </c>
      <c r="FQ52" s="83" t="s">
        <v>1528</v>
      </c>
      <c r="FR52" s="91" t="str">
        <v>I think mostly you should be able to see a subtitle that translates the visible "original" text. The game should allow you to select an object in-game and, if you want to, describe in your language what the text says in the "original" language. (see illustration above)</v>
      </c>
      <c r="FS52" s="93" t="s">
        <v>1541</v>
      </c>
      <c r="FT52" s="7" t="str">
        <v>Access via subtitling (toggleable)</v>
      </c>
      <c r="FU52" s="39" t="str">
        <v>(comprehension)</v>
      </c>
      <c r="GC52" s="9"/>
      <c r="GD52" s="9"/>
      <c r="GE52" s="9"/>
      <c r="GF52" s="9"/>
      <c r="GH52" s="78"/>
    </row>
    <row r="53" spans="9:190" x14ac:dyDescent="0.3">
      <c r="I53" t="s">
        <v>1288</v>
      </c>
      <c r="J53" t="s">
        <v>1300</v>
      </c>
      <c r="K53" t="s">
        <v>1348</v>
      </c>
      <c r="L53" t="s">
        <v>1311</v>
      </c>
      <c r="T53" s="8"/>
      <c r="W53" t="str">
        <v>I play retro games or indies (games from independent creators)</v>
      </c>
      <c r="X53" t="str">
        <v>translating games</v>
      </c>
      <c r="Y53" t="str">
        <v>No, none of the above fit me.</v>
      </c>
      <c r="Z53" s="8"/>
      <c r="AK53" s="8"/>
      <c r="AO53" s="8"/>
      <c r="AQ53" t="s">
        <v>666</v>
      </c>
      <c r="AT53" s="9"/>
      <c r="BB53" s="8"/>
      <c r="BE53" t="str">
        <v>I've already played similar games before (similar genre, aesthetics, tasks/goals).</v>
      </c>
      <c r="BF53" s="8"/>
      <c r="BK53" s="9"/>
      <c r="CD53" s="8"/>
      <c r="CF53" s="9"/>
      <c r="DK53" s="8"/>
      <c r="DL53" t="str">
        <v>the white rabbit</v>
      </c>
      <c r="DM53" s="9"/>
      <c r="DN53" t="s">
        <v>1208</v>
      </c>
      <c r="DP53" s="8"/>
      <c r="DQ53" t="s">
        <v>1229</v>
      </c>
      <c r="DS53" t="s">
        <v>1233</v>
      </c>
      <c r="DT53" s="8"/>
      <c r="DU53" t="s">
        <v>1252</v>
      </c>
      <c r="DV53" t="s">
        <v>1275</v>
      </c>
      <c r="DW53" s="8"/>
      <c r="EA53" s="9"/>
      <c r="EC53" s="8"/>
      <c r="EG53" s="8"/>
      <c r="EI53" s="8"/>
      <c r="EK53" s="8"/>
      <c r="EM53" s="8"/>
      <c r="EN53" s="9"/>
      <c r="EP53" s="38"/>
      <c r="ER53" s="39"/>
      <c r="ET53" s="9"/>
      <c r="EU53" s="85" t="str">
        <f t="shared" si="13"/>
        <v>MAX DEMOTES FLORIDA (fuzzy)</v>
      </c>
      <c r="EV53" s="9"/>
      <c r="EX53" s="9"/>
      <c r="EY53" s="9"/>
      <c r="FA53" s="38"/>
      <c r="FC53" s="38"/>
      <c r="FE53" s="38"/>
      <c r="FF53" s="38"/>
      <c r="FH53" s="38"/>
      <c r="FJ53" s="38"/>
      <c r="FK53" s="38"/>
      <c r="FM53" s="8"/>
      <c r="FN53" s="38" t="str">
        <v>Yes (generally)</v>
      </c>
      <c r="FP53" s="84" t="str">
        <v>GTA V (specific case)</v>
      </c>
      <c r="FQ53" s="83" t="s">
        <v>1529</v>
      </c>
      <c r="FR53" s="91" t="str">
        <v>I think mostly you should be able to see a subtitle that translates the visible "original" text. The game should allow you to select an object in-game and, if you want to, describe in your language what the text says in the "original" language. (see illustration above)</v>
      </c>
      <c r="FS53" s="93" t="s">
        <v>1541</v>
      </c>
      <c r="FT53" s="7" t="str">
        <v>Access via subtitling (toggleable)</v>
      </c>
      <c r="FU53" s="39" t="str">
        <v>(comprehension)</v>
      </c>
      <c r="GC53" s="9"/>
      <c r="GD53" s="9"/>
      <c r="GE53" s="9"/>
      <c r="GF53" s="9"/>
      <c r="GH53" s="78"/>
    </row>
    <row r="54" spans="9:190" x14ac:dyDescent="0.3">
      <c r="I54" t="s">
        <v>1288</v>
      </c>
      <c r="J54" t="s">
        <v>1300</v>
      </c>
      <c r="K54" t="s">
        <v>1292</v>
      </c>
      <c r="L54" t="s">
        <v>1312</v>
      </c>
      <c r="T54" s="8"/>
      <c r="W54" t="str">
        <v>I play games based around the plot/dialogues or I play RPGs</v>
      </c>
      <c r="X54" t="str">
        <v>testing games</v>
      </c>
      <c r="Y54" t="str">
        <v>No, none of the above fit me.</v>
      </c>
      <c r="Z54" s="8"/>
      <c r="AK54" s="8"/>
      <c r="AO54" s="8"/>
      <c r="AQ54" t="s">
        <v>1128</v>
      </c>
      <c r="AT54" s="9"/>
      <c r="BB54" s="8"/>
      <c r="BE54" t="str">
        <v>I've watched someone else play similar games before (similar genre, aesthetics, tasks/goals).</v>
      </c>
      <c r="BF54" s="8"/>
      <c r="BK54" s="9"/>
      <c r="CD54" s="8"/>
      <c r="CF54" s="9"/>
      <c r="DK54" s="8"/>
      <c r="DL54" t="str">
        <v>the brown dog</v>
      </c>
      <c r="DM54" s="9"/>
      <c r="DN54" t="s">
        <v>1213</v>
      </c>
      <c r="DP54" s="8"/>
      <c r="DQ54" t="s">
        <v>1230</v>
      </c>
      <c r="DS54" t="s">
        <v>1242</v>
      </c>
      <c r="DT54" s="8"/>
      <c r="DU54" t="s">
        <v>1252</v>
      </c>
      <c r="DV54" t="s">
        <v>1270</v>
      </c>
      <c r="DW54" s="8"/>
      <c r="EA54" s="9"/>
      <c r="EC54" s="8"/>
      <c r="EG54" s="8"/>
      <c r="EI54" s="8"/>
      <c r="EK54" s="8"/>
      <c r="EM54" s="8"/>
      <c r="EN54" s="9"/>
      <c r="EP54" s="38"/>
      <c r="ER54" s="39"/>
      <c r="ET54" s="9"/>
      <c r="EU54" s="85" t="str">
        <f t="shared" si="13"/>
        <v>(not remember)</v>
      </c>
      <c r="EV54" s="9"/>
      <c r="EX54" s="9"/>
      <c r="EY54" s="9"/>
      <c r="FA54" s="38"/>
      <c r="FC54" s="38"/>
      <c r="FE54" s="38"/>
      <c r="FF54" s="38"/>
      <c r="FH54" s="38"/>
      <c r="FJ54" s="38"/>
      <c r="FK54" s="38"/>
      <c r="FM54" s="8"/>
      <c r="FN54" s="38" t="str">
        <v>Yes (lore)</v>
      </c>
      <c r="FP54" s="84" t="str">
        <v>Yes (meaningful)</v>
      </c>
      <c r="FQ54" s="83" t="s">
        <v>1519</v>
      </c>
      <c r="FR54" s="91" t="str">
        <v>I think mostly the "original" language should be substituted with a translated version. (see illustration above)</v>
      </c>
      <c r="FS54" s="93" t="s">
        <v>1540</v>
      </c>
      <c r="FT54" s="7" t="str">
        <v>Access via re-texturing</v>
      </c>
      <c r="FU54" s="39" t="str">
        <v>(immersion)</v>
      </c>
      <c r="GC54" s="9"/>
      <c r="GD54" s="9"/>
      <c r="GE54" s="9"/>
      <c r="GF54" s="9"/>
      <c r="GH54" s="78"/>
    </row>
    <row r="55" spans="9:190" x14ac:dyDescent="0.3">
      <c r="I55" t="s">
        <v>1346</v>
      </c>
      <c r="J55" t="s">
        <v>1289</v>
      </c>
      <c r="K55" t="s">
        <v>1292</v>
      </c>
      <c r="L55" t="s">
        <v>1309</v>
      </c>
      <c r="T55" s="8"/>
      <c r="W55" t="str">
        <v>I play puzzle games, or educational games, or logical games, or brain teasers</v>
      </c>
      <c r="X55" t="str">
        <v>testing games</v>
      </c>
      <c r="Y55" t="str">
        <v>No, none of the above fit me.</v>
      </c>
      <c r="Z55" s="8"/>
      <c r="AK55" s="8"/>
      <c r="AO55" s="8"/>
      <c r="AQ55" t="s">
        <v>1100</v>
      </c>
      <c r="AT55" s="9"/>
      <c r="BB55" s="8"/>
      <c r="BE55" t="str">
        <v>This game was completely unknown to me.</v>
      </c>
      <c r="BF55" s="8"/>
      <c r="BK55" s="9"/>
      <c r="CD55" s="8"/>
      <c r="CF55" s="9"/>
      <c r="DK55" s="8"/>
      <c r="DL55" t="str">
        <v>the brown dog</v>
      </c>
      <c r="DM55" s="9"/>
      <c r="DN55" t="s">
        <v>1213</v>
      </c>
      <c r="DP55" s="8"/>
      <c r="DQ55" t="s">
        <v>1223</v>
      </c>
      <c r="DS55" t="s">
        <v>1239</v>
      </c>
      <c r="DT55" s="8"/>
      <c r="DU55" t="s">
        <v>1258</v>
      </c>
      <c r="DV55" t="s">
        <v>1276</v>
      </c>
      <c r="DW55" s="8"/>
      <c r="EA55" s="9"/>
      <c r="EC55" s="8"/>
      <c r="EG55" s="8"/>
      <c r="EI55" s="8"/>
      <c r="EK55" s="8"/>
      <c r="EM55" s="8"/>
      <c r="EN55" s="9"/>
      <c r="EP55" s="38"/>
      <c r="ER55" s="39"/>
      <c r="ET55" s="9"/>
      <c r="EU55" s="85" t="str">
        <f t="shared" si="13"/>
        <v>(not remember)</v>
      </c>
      <c r="EV55" s="9"/>
      <c r="EX55" s="9"/>
      <c r="EY55" s="9"/>
      <c r="FA55" s="38"/>
      <c r="FC55" s="38"/>
      <c r="FE55" s="38"/>
      <c r="FF55" s="38"/>
      <c r="FH55" s="38"/>
      <c r="FJ55" s="38"/>
      <c r="FK55" s="38"/>
      <c r="FM55" s="8"/>
      <c r="FN55" s="38" t="str">
        <v>Yes (lore)</v>
      </c>
      <c r="FP55" s="84" t="str">
        <v>Yes (preposterous)</v>
      </c>
      <c r="FQ55" s="83" t="s">
        <v>1530</v>
      </c>
      <c r="FR55" s="91" t="str">
        <v>I think mostly you should be able to see a subtitle that translates the visible "original" text. The game should allow you to select an object in-game and, if you want to, describe in your language what the text says in the "original" language. (see illustration above)</v>
      </c>
      <c r="FS55" s="93" t="s">
        <v>1541</v>
      </c>
      <c r="FT55" s="7" t="str">
        <v>Access via subtitling (toggleable)</v>
      </c>
      <c r="FU55" s="39" t="str">
        <v>(immersion)</v>
      </c>
      <c r="GC55" s="9"/>
      <c r="GD55" s="9"/>
      <c r="GE55" s="9"/>
      <c r="GF55" s="9"/>
      <c r="GH55" s="78"/>
    </row>
    <row r="56" spans="9:190" x14ac:dyDescent="0.3">
      <c r="I56" t="s">
        <v>1288</v>
      </c>
      <c r="J56" t="s">
        <v>1300</v>
      </c>
      <c r="K56" t="s">
        <v>1292</v>
      </c>
      <c r="L56" t="s">
        <v>1313</v>
      </c>
      <c r="T56" s="8"/>
      <c r="W56" t="str">
        <v>I play games based around action and skill</v>
      </c>
      <c r="X56" t="str">
        <v>IT or computers</v>
      </c>
      <c r="Y56" t="str">
        <v>No, none of the above fit me.</v>
      </c>
      <c r="Z56" s="8"/>
      <c r="AK56" s="8"/>
      <c r="AO56" s="8"/>
      <c r="AQ56" t="s">
        <v>1094</v>
      </c>
      <c r="AT56" s="9"/>
      <c r="BB56" s="8"/>
      <c r="BE56" t="str">
        <v>I've already played a very similar game before (also with Sam the dog and Max the rabbit).</v>
      </c>
      <c r="BF56" s="8"/>
      <c r="BK56" s="9"/>
      <c r="CD56" s="8"/>
      <c r="CF56" s="9"/>
      <c r="DK56" s="8"/>
      <c r="DL56" t="str">
        <v>the white rabbit</v>
      </c>
      <c r="DM56" s="9"/>
      <c r="DN56" t="s">
        <v>1208</v>
      </c>
      <c r="DP56" s="8"/>
      <c r="DQ56" t="s">
        <v>1234</v>
      </c>
      <c r="DS56" t="s">
        <v>1240</v>
      </c>
      <c r="DT56" s="8"/>
      <c r="DU56" t="s">
        <v>1258</v>
      </c>
      <c r="DV56" t="s">
        <v>1269</v>
      </c>
      <c r="DW56" s="8"/>
      <c r="EA56" s="9"/>
      <c r="EC56" s="8"/>
      <c r="EG56" s="8"/>
      <c r="EI56" s="8"/>
      <c r="EK56" s="8"/>
      <c r="EM56" s="8"/>
      <c r="EN56" s="9"/>
      <c r="EP56" s="38"/>
      <c r="ER56" s="39"/>
      <c r="ET56" s="9"/>
      <c r="EU56" s="85" t="str">
        <f t="shared" si="13"/>
        <v>DIALOGUES</v>
      </c>
      <c r="EV56" s="9"/>
      <c r="EX56" s="9"/>
      <c r="EY56" s="9"/>
      <c r="FA56" s="38"/>
      <c r="FC56" s="38"/>
      <c r="FE56" s="38"/>
      <c r="FF56" s="38"/>
      <c r="FH56" s="38"/>
      <c r="FJ56" s="38"/>
      <c r="FK56" s="38"/>
      <c r="FM56" s="8"/>
      <c r="FN56" s="38" t="str">
        <v>Yes if authorial intent</v>
      </c>
      <c r="FP56" s="84" t="str">
        <v>Cyberpunk 2077 (billboards)</v>
      </c>
      <c r="FQ56" s="83" t="s">
        <v>1527</v>
      </c>
      <c r="FR56" s="91" t="str">
        <v>I think mostly the "original" language should be substituted with a translated version. (see illustration above)</v>
      </c>
      <c r="FS56" s="93" t="s">
        <v>1540</v>
      </c>
      <c r="FT56" s="7" t="str">
        <v>Access via re-texturing</v>
      </c>
      <c r="FU56" s="39" t="str">
        <v>(authorial intent)</v>
      </c>
      <c r="GC56" s="9"/>
      <c r="GD56" s="9"/>
      <c r="GE56" s="9"/>
      <c r="GF56" s="9"/>
      <c r="GH56" s="78"/>
    </row>
    <row r="57" spans="9:190" x14ac:dyDescent="0.3">
      <c r="I57" t="s">
        <v>1288</v>
      </c>
      <c r="J57" t="s">
        <v>1294</v>
      </c>
      <c r="K57" t="s">
        <v>1348</v>
      </c>
      <c r="L57" t="s">
        <v>1314</v>
      </c>
      <c r="T57" s="8"/>
      <c r="W57" t="str">
        <v>I play games based around the plot/dialogues or I play RPGs</v>
      </c>
      <c r="X57" t="str">
        <v>translation (in general)</v>
      </c>
      <c r="Y57" t="str">
        <v>No, none of the above fit me.</v>
      </c>
      <c r="Z57" s="8"/>
      <c r="AK57" s="8"/>
      <c r="AO57" s="8"/>
      <c r="AQ57" t="s">
        <v>1096</v>
      </c>
      <c r="AT57" s="9"/>
      <c r="BB57" s="8"/>
      <c r="BE57" t="str">
        <v>I've already played similar games before (similar genre, aesthetics, tasks/goals).</v>
      </c>
      <c r="BF57" s="8"/>
      <c r="BK57" s="9"/>
      <c r="CD57" s="8"/>
      <c r="CF57" s="9"/>
      <c r="DK57" s="8"/>
      <c r="DL57" t="str">
        <v>the white rabbit</v>
      </c>
      <c r="DM57" s="9"/>
      <c r="DN57" t="s">
        <v>1214</v>
      </c>
      <c r="DP57" s="8"/>
      <c r="DQ57" t="s">
        <v>1221</v>
      </c>
      <c r="DS57" t="s">
        <v>1243</v>
      </c>
      <c r="DT57" s="8"/>
      <c r="DU57" t="s">
        <v>1260</v>
      </c>
      <c r="DV57" t="s">
        <v>1273</v>
      </c>
      <c r="DW57" s="8"/>
      <c r="EA57" s="9"/>
      <c r="EC57" s="8"/>
      <c r="EG57" s="8"/>
      <c r="EI57" s="8"/>
      <c r="EK57" s="8"/>
      <c r="EM57" s="8"/>
      <c r="EN57" s="9"/>
      <c r="EP57" s="38"/>
      <c r="ER57" s="39"/>
      <c r="ET57" s="9"/>
      <c r="EU57" s="85" t="str">
        <f t="shared" si="13"/>
        <v>GUNFIRE AT WHITE HOUSE AGAIN (exact)</v>
      </c>
      <c r="EV57" s="9"/>
      <c r="EX57" s="9"/>
      <c r="EY57" s="9"/>
      <c r="FA57" s="38"/>
      <c r="FC57" s="38"/>
      <c r="FE57" s="38"/>
      <c r="FF57" s="38"/>
      <c r="FH57" s="38"/>
      <c r="FJ57" s="38"/>
      <c r="FK57" s="38"/>
      <c r="FM57" s="8"/>
      <c r="FN57" s="38" t="str">
        <v>Yes (gameplay)</v>
      </c>
      <c r="FP57" s="84" t="str">
        <v>Cyberpunk 2077 (lore)</v>
      </c>
      <c r="FQ57" s="83" t="s">
        <v>1527</v>
      </c>
      <c r="FR57" s="91" t="str">
        <v>I think mostly the "original" language should be substituted with a translated version. (see illustration above)</v>
      </c>
      <c r="FS57" s="93" t="s">
        <v>1540</v>
      </c>
      <c r="FT57" s="7" t="str">
        <v>Access via re-texturing</v>
      </c>
      <c r="FU57" s="39" t="str">
        <v>(comprehension)</v>
      </c>
      <c r="GC57" s="9"/>
      <c r="GD57" s="9"/>
      <c r="GE57" s="9"/>
      <c r="GF57" s="9"/>
      <c r="GH57" s="78"/>
    </row>
    <row r="58" spans="9:190" x14ac:dyDescent="0.3">
      <c r="I58" t="s">
        <v>1288</v>
      </c>
      <c r="J58" t="s">
        <v>1300</v>
      </c>
      <c r="K58" t="s">
        <v>1348</v>
      </c>
      <c r="L58" t="s">
        <v>1315</v>
      </c>
      <c r="T58" s="8"/>
      <c r="W58" t="str">
        <v>I play games based around action and skill</v>
      </c>
      <c r="X58" t="str">
        <v>essays and podcasts about games or the gaming industry</v>
      </c>
      <c r="Y58" t="str">
        <v>No, none of the above fit me.</v>
      </c>
      <c r="Z58" s="8"/>
      <c r="AK58" s="8"/>
      <c r="AO58" s="8"/>
      <c r="AQ58" t="s">
        <v>1108</v>
      </c>
      <c r="AT58" s="9"/>
      <c r="BB58" s="8"/>
      <c r="BE58" t="str">
        <v>I've watched someone else play similar games before (similar genre, aesthetics, tasks/goals).</v>
      </c>
      <c r="BF58" s="8"/>
      <c r="BK58" s="9"/>
      <c r="CD58" s="8"/>
      <c r="CF58" s="9"/>
      <c r="DK58" s="8"/>
      <c r="DL58" t="str">
        <v>the white rabbit</v>
      </c>
      <c r="DM58" s="9"/>
      <c r="DN58" t="s">
        <v>1212</v>
      </c>
      <c r="DP58" s="8"/>
      <c r="DQ58" t="s">
        <v>1223</v>
      </c>
      <c r="DS58" t="s">
        <v>1238</v>
      </c>
      <c r="DT58" s="8"/>
      <c r="DU58" t="s">
        <v>1258</v>
      </c>
      <c r="DW58" s="8"/>
      <c r="EA58" s="9"/>
      <c r="EC58" s="8"/>
      <c r="EG58" s="8"/>
      <c r="EI58" s="8"/>
      <c r="EK58" s="8"/>
      <c r="EM58" s="8"/>
      <c r="EN58" s="9"/>
      <c r="EP58" s="38"/>
      <c r="ER58" s="39"/>
      <c r="ET58" s="9"/>
      <c r="EU58" s="85" t="str">
        <f t="shared" si="13"/>
        <v>MAX DEMOTES FLORIDA (fuzzy)</v>
      </c>
      <c r="EV58" s="9"/>
      <c r="EX58" s="9"/>
      <c r="EY58" s="9"/>
      <c r="FA58" s="38"/>
      <c r="FC58" s="38"/>
      <c r="FE58" s="38"/>
      <c r="FF58" s="38"/>
      <c r="FH58" s="38"/>
      <c r="FJ58" s="38"/>
      <c r="FK58" s="38"/>
      <c r="FM58" s="8"/>
      <c r="FN58" s="38" t="str">
        <v>Yes (comprehension)</v>
      </c>
      <c r="FP58" s="84" t="str">
        <v>Yes (lore)</v>
      </c>
      <c r="FQ58" s="83" t="s">
        <v>1503</v>
      </c>
      <c r="FR58" s="91" t="str">
        <v>I think mostly the "original" language should be substituted with a translated version. (see illustration above)</v>
      </c>
      <c r="FS58" s="93" t="s">
        <v>1540</v>
      </c>
      <c r="FT58" s="7" t="str">
        <v>Access via re-texturing</v>
      </c>
      <c r="FU58" s="39" t="str">
        <v>(applicability)</v>
      </c>
      <c r="GC58" s="9"/>
      <c r="GD58" s="9"/>
      <c r="GE58" s="9"/>
      <c r="GF58" s="9"/>
      <c r="GH58" s="78"/>
    </row>
    <row r="59" spans="9:190" x14ac:dyDescent="0.3">
      <c r="I59" t="s">
        <v>1288</v>
      </c>
      <c r="J59" t="s">
        <v>1302</v>
      </c>
      <c r="K59" t="s">
        <v>1348</v>
      </c>
      <c r="L59" t="s">
        <v>1316</v>
      </c>
      <c r="T59" s="8"/>
      <c r="W59" t="str">
        <v>I play games based around strategy and planning</v>
      </c>
      <c r="X59" t="str">
        <v>reviewing, analysing games, or the gaming industry in general</v>
      </c>
      <c r="Y59" t="str">
        <v>No, none of the above fit me.</v>
      </c>
      <c r="Z59" s="8"/>
      <c r="AK59" s="8"/>
      <c r="AO59" s="8"/>
      <c r="AQ59" t="s">
        <v>1101</v>
      </c>
      <c r="AT59" s="9"/>
      <c r="BB59" s="8"/>
      <c r="BE59" t="str">
        <v>I've already played similar games before (similar genre, aesthetics, tasks/goals).</v>
      </c>
      <c r="BF59" s="8"/>
      <c r="BK59" s="9"/>
      <c r="CD59" s="8"/>
      <c r="CF59" s="9"/>
      <c r="DK59" s="8"/>
      <c r="DL59" t="str">
        <v>the white rabbit</v>
      </c>
      <c r="DM59" s="9"/>
      <c r="DN59" t="s">
        <v>1215</v>
      </c>
      <c r="DP59" s="8"/>
      <c r="DQ59" t="s">
        <v>1223</v>
      </c>
      <c r="DS59" t="s">
        <v>1244</v>
      </c>
      <c r="DT59" s="8"/>
      <c r="DU59" t="s">
        <v>1258</v>
      </c>
      <c r="DV59" s="11" t="s">
        <v>1235</v>
      </c>
      <c r="DW59" s="8"/>
      <c r="EA59" s="9"/>
      <c r="EC59" s="8"/>
      <c r="EG59" s="8"/>
      <c r="EI59" s="8"/>
      <c r="EK59" s="8"/>
      <c r="EM59" s="8"/>
      <c r="EN59" s="9"/>
      <c r="EP59" s="38"/>
      <c r="ER59" s="39"/>
      <c r="ET59" s="9"/>
      <c r="EU59" s="85" t="str">
        <f t="shared" si="13"/>
        <v>(not remember)</v>
      </c>
      <c r="EV59" s="9"/>
      <c r="EX59" s="9"/>
      <c r="EY59" s="9"/>
      <c r="FA59" s="38"/>
      <c r="FC59" s="38"/>
      <c r="FE59" s="38"/>
      <c r="FF59" s="38"/>
      <c r="FH59" s="38"/>
      <c r="FJ59" s="38"/>
      <c r="FK59" s="38"/>
      <c r="FM59" s="8"/>
      <c r="FN59" s="38" t="str">
        <v>Yes (worldbuliding)</v>
      </c>
      <c r="FP59" s="84" t="str">
        <v>Horsez (undertranslated)</v>
      </c>
      <c r="FQ59" s="83" t="s">
        <v>1509</v>
      </c>
      <c r="FR59" s="91" t="str">
        <v>I think mostly you should be able to see a subtitle that translates the visible "original" text. The game should allow you to select an object in-game and, if you want to, describe in your language what the text says in the "original" language. (see illustration above)</v>
      </c>
      <c r="FS59" s="93" t="s">
        <v>1541</v>
      </c>
      <c r="FT59" s="7" t="str">
        <v>Access via subtitling (toggleable)</v>
      </c>
      <c r="FU59" s="39" t="str">
        <v>(authorial intent)</v>
      </c>
      <c r="GC59" s="9"/>
      <c r="GD59" s="9"/>
      <c r="GE59" s="9"/>
      <c r="GF59" s="9"/>
      <c r="GH59" s="78"/>
    </row>
    <row r="60" spans="9:190" x14ac:dyDescent="0.3">
      <c r="I60" t="s">
        <v>1288</v>
      </c>
      <c r="J60" t="s">
        <v>1302</v>
      </c>
      <c r="K60" t="s">
        <v>1348</v>
      </c>
      <c r="L60" t="s">
        <v>1317</v>
      </c>
      <c r="T60" s="8"/>
      <c r="W60" t="str">
        <v>I play games based around action and skill</v>
      </c>
      <c r="X60" t="str">
        <v>creating games</v>
      </c>
      <c r="Y60" t="str">
        <v>No, none of the above fit me.</v>
      </c>
      <c r="Z60" s="8"/>
      <c r="AK60" s="8"/>
      <c r="AO60" s="8"/>
      <c r="AQ60" t="s">
        <v>1092</v>
      </c>
      <c r="AT60" s="9"/>
      <c r="BB60" s="8"/>
      <c r="BE60" t="str">
        <v>This game was completely unknown to me.</v>
      </c>
      <c r="BF60" s="8"/>
      <c r="BK60" s="9"/>
      <c r="CD60" s="8"/>
      <c r="CF60" s="9"/>
      <c r="DK60" s="8"/>
      <c r="DL60" t="str">
        <v>I don't know</v>
      </c>
      <c r="DM60" s="9"/>
      <c r="DN60" t="s">
        <v>1209</v>
      </c>
      <c r="DP60" s="8"/>
      <c r="DQ60" t="s">
        <v>1221</v>
      </c>
      <c r="DS60" t="s">
        <v>1239</v>
      </c>
      <c r="DT60" s="8"/>
      <c r="DU60" t="s">
        <v>1252</v>
      </c>
      <c r="DV60" t="str" cm="1">
        <f t="array" ref="DV60:DV71">_xlfn.UNIQUE(DV36:DV57)</f>
        <v>understandability</v>
      </c>
      <c r="DW60" s="8"/>
      <c r="EA60" s="9"/>
      <c r="EC60" s="8"/>
      <c r="EG60" s="8"/>
      <c r="EI60" s="8"/>
      <c r="EK60" s="8"/>
      <c r="EM60" s="8"/>
      <c r="EN60" s="9"/>
      <c r="EP60" s="38"/>
      <c r="ER60" s="39"/>
      <c r="ET60" s="9"/>
      <c r="EU60" s="85" t="str">
        <f t="shared" si="13"/>
        <v xml:space="preserve">(not remember) </v>
      </c>
      <c r="EV60" s="9"/>
      <c r="EX60" s="9"/>
      <c r="EY60" s="9"/>
      <c r="FA60" s="38"/>
      <c r="FC60" s="38"/>
      <c r="FE60" s="38"/>
      <c r="FF60" s="38"/>
      <c r="FH60" s="38"/>
      <c r="FJ60" s="38"/>
      <c r="FK60" s="38"/>
      <c r="FM60" s="8"/>
      <c r="FN60" s="38" t="str">
        <v>Yes (immersion)</v>
      </c>
      <c r="FP60" s="84" t="str">
        <v>Genshin Impact (lore)</v>
      </c>
      <c r="FQ60" s="83" t="s">
        <v>1507</v>
      </c>
      <c r="FR60" s="91" t="str">
        <v>I think mostly the "original" language should be substituted with a translated version. (see illustration above)</v>
      </c>
      <c r="FS60" s="93" t="s">
        <v>1540</v>
      </c>
      <c r="FT60" s="7" t="str">
        <v>Access via re-texturing</v>
      </c>
      <c r="FU60" s="39" t="str">
        <v>(skopos-dependent)</v>
      </c>
      <c r="GC60" s="9"/>
      <c r="GD60" s="9"/>
      <c r="GE60" s="9"/>
      <c r="GF60" s="9"/>
      <c r="GH60" s="78"/>
    </row>
    <row r="61" spans="9:190" x14ac:dyDescent="0.3">
      <c r="I61" t="s">
        <v>1306</v>
      </c>
      <c r="J61" t="s">
        <v>1298</v>
      </c>
      <c r="K61" t="s">
        <v>1292</v>
      </c>
      <c r="L61" t="s">
        <v>1318</v>
      </c>
      <c r="T61" s="8"/>
      <c r="W61" t="str">
        <v>I play puzzle games, or educational games, or logical games, or brain teasers</v>
      </c>
      <c r="X61" t="str">
        <v>translation (in general)</v>
      </c>
      <c r="Y61" t="str">
        <v>No, none of the above fit me.</v>
      </c>
      <c r="Z61" s="8"/>
      <c r="AK61" s="8"/>
      <c r="AO61" s="8"/>
      <c r="AQ61" t="s">
        <v>1134</v>
      </c>
      <c r="AT61" s="9"/>
      <c r="BB61" s="8"/>
      <c r="BE61" t="str">
        <v>I've watched someone else play similar games before (similar genre, aesthetics, tasks/goals).</v>
      </c>
      <c r="BF61" s="8"/>
      <c r="BK61" s="9"/>
      <c r="CD61" s="8"/>
      <c r="CF61" s="9"/>
      <c r="DK61" s="8"/>
      <c r="DL61" t="str">
        <v>the white rabbit</v>
      </c>
      <c r="DM61" s="9"/>
      <c r="DN61" t="s">
        <v>1209</v>
      </c>
      <c r="DP61" s="8"/>
      <c r="DQ61" t="s">
        <v>1228</v>
      </c>
      <c r="DS61" t="s">
        <v>1241</v>
      </c>
      <c r="DT61" s="8"/>
      <c r="DU61" t="s">
        <v>1258</v>
      </c>
      <c r="DV61" t="str">
        <v>readability</v>
      </c>
      <c r="DW61" s="8"/>
      <c r="EA61" s="9"/>
      <c r="EC61" s="8"/>
      <c r="EG61" s="8"/>
      <c r="EI61" s="8"/>
      <c r="EK61" s="8"/>
      <c r="EM61" s="8"/>
      <c r="EN61" s="9"/>
      <c r="EP61" s="38"/>
      <c r="ER61" s="39"/>
      <c r="ET61" s="9"/>
      <c r="EU61" s="85" t="str">
        <f t="shared" si="13"/>
        <v>MAX DEMOTES FLORIDA (exact)</v>
      </c>
      <c r="EV61" s="9"/>
      <c r="EX61" s="9"/>
      <c r="EY61" s="9"/>
      <c r="FA61" s="38"/>
      <c r="FC61" s="38"/>
      <c r="FE61" s="38"/>
      <c r="FF61" s="38"/>
      <c r="FH61" s="38"/>
      <c r="FJ61" s="38"/>
      <c r="FK61" s="38"/>
      <c r="FM61" s="8"/>
      <c r="FN61" s="38" t="str">
        <v>Yes (generally)</v>
      </c>
      <c r="FP61" s="84" t="str">
        <v>Yes (comprehension)</v>
      </c>
      <c r="FQ61" s="83" t="s">
        <v>1483</v>
      </c>
      <c r="FR61" s="91" t="str">
        <v>I think mostly the "original" language should be substituted with a translated version. (see illustration above)</v>
      </c>
      <c r="FS61" s="93" t="s">
        <v>1540</v>
      </c>
      <c r="FT61" s="7" t="str">
        <v>Access via re-texturing</v>
      </c>
      <c r="FU61" s="39" t="str">
        <v>(immersion)</v>
      </c>
      <c r="GC61" s="9"/>
      <c r="GD61" s="9"/>
      <c r="GE61" s="9"/>
      <c r="GF61" s="9"/>
      <c r="GH61" s="78"/>
    </row>
    <row r="62" spans="9:190" x14ac:dyDescent="0.3">
      <c r="I62" t="s">
        <v>1306</v>
      </c>
      <c r="J62" t="s">
        <v>1298</v>
      </c>
      <c r="K62" t="s">
        <v>1348</v>
      </c>
      <c r="L62" t="s">
        <v>1319</v>
      </c>
      <c r="T62" s="8"/>
      <c r="W62" t="str">
        <v>I play adventure games or games with an open world</v>
      </c>
      <c r="X62" t="str">
        <v>translating games</v>
      </c>
      <c r="Y62" t="str">
        <v>No, none of the above fit me.</v>
      </c>
      <c r="Z62" s="8"/>
      <c r="AK62" s="8"/>
      <c r="AO62" s="8"/>
      <c r="AQ62" t="s">
        <v>1135</v>
      </c>
      <c r="AT62" s="9"/>
      <c r="BB62" s="8"/>
      <c r="BE62" t="str">
        <v>This game was completely unknown to me.</v>
      </c>
      <c r="BF62" s="8"/>
      <c r="BK62" s="9"/>
      <c r="CD62" s="8"/>
      <c r="CF62" s="9"/>
      <c r="DK62" s="8"/>
      <c r="DL62" t="str">
        <v>the white rabbit</v>
      </c>
      <c r="DM62" s="9"/>
      <c r="DN62" t="s">
        <v>1210</v>
      </c>
      <c r="DP62" s="8"/>
      <c r="DQ62" t="s">
        <v>1231</v>
      </c>
      <c r="DS62" t="s">
        <v>1240</v>
      </c>
      <c r="DT62" s="8"/>
      <c r="DU62" t="s">
        <v>1252</v>
      </c>
      <c r="DV62" t="str">
        <v>understandability (pronunciation)</v>
      </c>
      <c r="DW62" s="8"/>
      <c r="EA62" s="9"/>
      <c r="EC62" s="8"/>
      <c r="EG62" s="8"/>
      <c r="EI62" s="8"/>
      <c r="EK62" s="8"/>
      <c r="EM62" s="8"/>
      <c r="EN62" s="9"/>
      <c r="EP62" s="38"/>
      <c r="ER62" s="39"/>
      <c r="ET62" s="9"/>
      <c r="EU62" s="85" t="str">
        <f t="shared" si="13"/>
        <v>MAX DEMOTES FLORIDA (fuzzy)</v>
      </c>
      <c r="EV62" s="9"/>
      <c r="EX62" s="9"/>
      <c r="EY62" s="9"/>
      <c r="FA62" s="38"/>
      <c r="FC62" s="38"/>
      <c r="FE62" s="38"/>
      <c r="FF62" s="38"/>
      <c r="FH62" s="38"/>
      <c r="FJ62" s="38"/>
      <c r="FK62" s="38"/>
      <c r="FM62" s="8"/>
      <c r="FN62" s="38" t="str">
        <v>Yes (comprehension)</v>
      </c>
      <c r="FP62" s="84" t="str">
        <v>Cyberpunk 2077 (billboards)</v>
      </c>
      <c r="FQ62" s="83" t="s">
        <v>1527</v>
      </c>
      <c r="FR62" s="91" t="str">
        <v>I think mostly you should be able to see a subtitle that translates the visible "original" text. The game should allow you to select an object in-game and, if you want to, describe in your language what the text says in the "original" language. (see illustration above)</v>
      </c>
      <c r="FS62" s="93" t="s">
        <v>1541</v>
      </c>
      <c r="FT62" s="7" t="str">
        <v>Access via subtitling (toggleable)</v>
      </c>
      <c r="FU62" s="39" t="str">
        <v>(lore)</v>
      </c>
      <c r="GC62" s="9"/>
      <c r="GD62" s="9"/>
      <c r="GE62" s="9"/>
      <c r="GF62" s="9"/>
      <c r="GH62" s="78"/>
    </row>
    <row r="63" spans="9:190" x14ac:dyDescent="0.3">
      <c r="I63" t="s">
        <v>1288</v>
      </c>
      <c r="J63" t="s">
        <v>1289</v>
      </c>
      <c r="K63" t="s">
        <v>1348</v>
      </c>
      <c r="L63" t="s">
        <v>1320</v>
      </c>
      <c r="T63" s="8"/>
      <c r="W63" t="str">
        <v>I play games based around strategy and planning</v>
      </c>
      <c r="X63" t="str">
        <v>creating games</v>
      </c>
      <c r="Y63" t="str">
        <v>No, none of the above fit me.</v>
      </c>
      <c r="Z63" s="8"/>
      <c r="AK63" s="8"/>
      <c r="AO63" s="8"/>
      <c r="AQ63" t="s">
        <v>1088</v>
      </c>
      <c r="AT63" s="9"/>
      <c r="BB63" s="8"/>
      <c r="BE63" t="str">
        <v>I've already played similar games before (similar genre, aesthetics, tasks/goals).</v>
      </c>
      <c r="BF63" s="8"/>
      <c r="BK63" s="9"/>
      <c r="CD63" s="8"/>
      <c r="CF63" s="9"/>
      <c r="DK63" s="8"/>
      <c r="DL63" t="str">
        <v>I don't know</v>
      </c>
      <c r="DM63" s="9"/>
      <c r="DN63" t="s">
        <v>1208</v>
      </c>
      <c r="DP63" s="8"/>
      <c r="DQ63" t="s">
        <v>1228</v>
      </c>
      <c r="DS63" t="s">
        <v>1238</v>
      </c>
      <c r="DT63" s="8"/>
      <c r="DU63" t="s">
        <v>1257</v>
      </c>
      <c r="DV63" t="str">
        <v>understandability (jokes)</v>
      </c>
      <c r="DW63" s="8"/>
      <c r="EA63" s="9"/>
      <c r="EC63" s="8"/>
      <c r="EG63" s="8"/>
      <c r="EI63" s="8"/>
      <c r="EK63" s="8"/>
      <c r="EM63" s="8"/>
      <c r="EN63" s="9"/>
      <c r="EP63" s="38"/>
      <c r="ER63" s="39"/>
      <c r="ET63" s="9"/>
      <c r="EU63" s="85" t="str">
        <f t="shared" si="13"/>
        <v>DIALOGUES</v>
      </c>
      <c r="EV63" s="9"/>
      <c r="EX63" s="9"/>
      <c r="EY63" s="9"/>
      <c r="FA63" s="38"/>
      <c r="FC63" s="38"/>
      <c r="FE63" s="38"/>
      <c r="FF63" s="38"/>
      <c r="FH63" s="38"/>
      <c r="FJ63" s="38"/>
      <c r="FK63" s="38"/>
      <c r="FM63" s="8"/>
      <c r="FN63" s="38" t="str">
        <v>Yes (lore)</v>
      </c>
      <c r="FP63" s="84" t="str">
        <v>Cyberpunk 2077 (graffiti)</v>
      </c>
      <c r="FQ63" s="83" t="s">
        <v>1527</v>
      </c>
      <c r="FR63" s="91" t="str">
        <v>I think mostly they should not be translated. They should always stay in the "original" language. (see illustration above)</v>
      </c>
      <c r="FS63" s="93" t="s">
        <v>1539</v>
      </c>
      <c r="FT63" s="7" t="str">
        <v>Leave in source version</v>
      </c>
      <c r="FU63" s="39" t="str">
        <v>(authorial intent)</v>
      </c>
      <c r="GC63" s="9"/>
      <c r="GD63" s="9"/>
      <c r="GE63" s="9"/>
      <c r="GF63" s="9"/>
      <c r="GH63" s="78"/>
    </row>
    <row r="64" spans="9:190" x14ac:dyDescent="0.3">
      <c r="I64" t="s">
        <v>1288</v>
      </c>
      <c r="J64" t="s">
        <v>1291</v>
      </c>
      <c r="K64" t="s">
        <v>1348</v>
      </c>
      <c r="L64" t="s">
        <v>1321</v>
      </c>
      <c r="T64" s="8"/>
      <c r="W64" t="str">
        <v>I play retro games or indies (games from independent creators)</v>
      </c>
      <c r="X64" t="str">
        <v>reviewing, analysing games, or the gaming industry in general</v>
      </c>
      <c r="Y64" t="str">
        <v>No, none of the above fit me.</v>
      </c>
      <c r="Z64" s="8"/>
      <c r="AK64" s="8"/>
      <c r="AO64" s="8"/>
      <c r="AQ64" t="s">
        <v>1102</v>
      </c>
      <c r="AT64" s="9"/>
      <c r="BB64" s="8"/>
      <c r="BE64" t="str">
        <v>I've watched someone else play similar games before (similar genre, aesthetics, tasks/goals).</v>
      </c>
      <c r="BF64" s="8"/>
      <c r="BK64" s="9"/>
      <c r="CD64" s="8"/>
      <c r="CF64" s="9"/>
      <c r="DK64" s="8"/>
      <c r="DL64" t="str">
        <v>someone else</v>
      </c>
      <c r="DM64" s="9"/>
      <c r="DN64" t="s">
        <v>1213</v>
      </c>
      <c r="DP64" s="8"/>
      <c r="DQ64" t="s">
        <v>1230</v>
      </c>
      <c r="DS64" t="s">
        <v>1238</v>
      </c>
      <c r="DT64" s="8"/>
      <c r="DU64" t="s">
        <v>1258</v>
      </c>
      <c r="DV64" t="str">
        <v>difficult to find</v>
      </c>
      <c r="DW64" s="8"/>
      <c r="EA64" s="9"/>
      <c r="EC64" s="8"/>
      <c r="EG64" s="8"/>
      <c r="EI64" s="8"/>
      <c r="EK64" s="8"/>
      <c r="EM64" s="8"/>
      <c r="EN64" s="9"/>
      <c r="EP64" s="38"/>
      <c r="ER64" s="39"/>
      <c r="ET64" s="9"/>
      <c r="EU64" s="85" t="str">
        <f t="shared" si="13"/>
        <v>DIALOGUES</v>
      </c>
      <c r="EV64" s="9"/>
      <c r="EX64" s="9"/>
      <c r="EY64" s="9"/>
      <c r="FA64" s="38"/>
      <c r="FC64" s="38"/>
      <c r="FE64" s="38"/>
      <c r="FF64" s="38"/>
      <c r="FH64" s="38"/>
      <c r="FJ64" s="38"/>
      <c r="FK64" s="38"/>
      <c r="FM64" s="8"/>
      <c r="FN64" s="38" t="str">
        <v>Yes (immersion)</v>
      </c>
      <c r="FP64" s="84" t="str">
        <v>Yes (immersive)</v>
      </c>
      <c r="FQ64" s="83" t="s">
        <v>1505</v>
      </c>
      <c r="FR64" s="91" t="str">
        <v>I think mostly they should not be translated. They should always stay in the "original" language. (see illustration above)</v>
      </c>
      <c r="FS64" s="93" t="s">
        <v>1539</v>
      </c>
      <c r="FT64" s="7" t="str">
        <v>Leave in source version</v>
      </c>
      <c r="FU64" s="39" t="str">
        <v>(toggleability)</v>
      </c>
      <c r="GC64" s="9"/>
      <c r="GD64" s="9"/>
      <c r="GE64" s="9"/>
      <c r="GF64" s="9"/>
      <c r="GH64" s="78"/>
    </row>
    <row r="65" spans="9:190" x14ac:dyDescent="0.3">
      <c r="I65" t="s">
        <v>1288</v>
      </c>
      <c r="J65" t="s">
        <v>1300</v>
      </c>
      <c r="K65" t="s">
        <v>1292</v>
      </c>
      <c r="L65" t="s">
        <v>1322</v>
      </c>
      <c r="T65" s="8"/>
      <c r="W65" t="str">
        <v>I play games based around the plot/dialogues or I play RPGs</v>
      </c>
      <c r="X65" t="str">
        <v>creating games</v>
      </c>
      <c r="Y65" t="str">
        <v>No, none of the above fit me.</v>
      </c>
      <c r="Z65" s="8"/>
      <c r="AK65" s="8"/>
      <c r="AO65" s="8"/>
      <c r="AQ65" t="s">
        <v>1103</v>
      </c>
      <c r="AT65" s="9"/>
      <c r="BB65" s="8"/>
      <c r="BE65" t="str">
        <v>I've already played similar games before (similar genre, aesthetics, tasks/goals).</v>
      </c>
      <c r="BF65" s="8"/>
      <c r="BK65" s="9"/>
      <c r="CD65" s="8"/>
      <c r="CF65" s="9"/>
      <c r="DK65" s="8"/>
      <c r="DL65" t="str">
        <v>the white rabbit</v>
      </c>
      <c r="DM65" s="9"/>
      <c r="DN65" t="s">
        <v>1214</v>
      </c>
      <c r="DP65" s="8"/>
      <c r="DQ65" t="s">
        <v>1220</v>
      </c>
      <c r="DS65" t="s">
        <v>1238</v>
      </c>
      <c r="DT65" s="8"/>
      <c r="DU65" t="s">
        <v>1259</v>
      </c>
      <c r="DV65" t="str">
        <v>humour</v>
      </c>
      <c r="DW65" s="8"/>
      <c r="EA65" s="9"/>
      <c r="EC65" s="8"/>
      <c r="EG65" s="8"/>
      <c r="EI65" s="8"/>
      <c r="EK65" s="8"/>
      <c r="EM65" s="8"/>
      <c r="EN65" s="9"/>
      <c r="EP65" s="38"/>
      <c r="ER65" s="39"/>
      <c r="ET65" s="9"/>
      <c r="EU65" s="85" t="str">
        <f t="shared" si="13"/>
        <v>MAX DEMOTES FLORIDA (exact)</v>
      </c>
      <c r="EV65" s="9"/>
      <c r="EX65" s="9"/>
      <c r="EY65" s="9"/>
      <c r="FA65" s="38"/>
      <c r="FC65" s="38"/>
      <c r="FE65" s="38"/>
      <c r="FF65" s="38"/>
      <c r="FH65" s="38"/>
      <c r="FJ65" s="38"/>
      <c r="FK65" s="38"/>
      <c r="FM65" s="8"/>
      <c r="FN65" s="38" t="str">
        <v>Yes if authorial intent</v>
      </c>
      <c r="FP65" s="84" t="str">
        <v>Yes (humour)</v>
      </c>
      <c r="FQ65" s="83" t="s">
        <v>1472</v>
      </c>
      <c r="FR65" s="91" t="str">
        <v>I think mostly you should be able to see a subtitle that translates the visible "original" text. The game should allow you to select an object in-game and, if you want to, describe in your language what the text says in the "original" language. (see illustration above)</v>
      </c>
      <c r="FS65" s="93" t="s">
        <v>1541</v>
      </c>
      <c r="FT65" s="7" t="str">
        <v>Access via subtitling (toggleable)</v>
      </c>
      <c r="FU65" s="39" t="str">
        <v>(comprehension)</v>
      </c>
      <c r="GC65" s="9"/>
      <c r="GD65" s="9"/>
      <c r="GE65" s="9"/>
      <c r="GF65" s="9"/>
      <c r="GH65" s="78"/>
    </row>
    <row r="66" spans="9:190" x14ac:dyDescent="0.3">
      <c r="I66" t="s">
        <v>1288</v>
      </c>
      <c r="J66" t="s">
        <v>1291</v>
      </c>
      <c r="K66" t="s">
        <v>1348</v>
      </c>
      <c r="L66" t="s">
        <v>1321</v>
      </c>
      <c r="T66" s="8"/>
      <c r="W66" t="str">
        <v>I play games based around the plot/dialogues or I play RPGs</v>
      </c>
      <c r="X66" t="str">
        <v>translation (in general)</v>
      </c>
      <c r="Y66" t="str">
        <v>No, none of the above fit me.</v>
      </c>
      <c r="Z66" s="8"/>
      <c r="AK66" s="8"/>
      <c r="AO66" s="8"/>
      <c r="AQ66" t="s">
        <v>1104</v>
      </c>
      <c r="AT66" s="9"/>
      <c r="BB66" s="8"/>
      <c r="BE66" t="str">
        <v>I've watched someone else play similar games before (similar genre, aesthetics, tasks/goals).</v>
      </c>
      <c r="BF66" s="8"/>
      <c r="BK66" s="9"/>
      <c r="CD66" s="8"/>
      <c r="CF66" s="9"/>
      <c r="DK66" s="8"/>
      <c r="DM66" s="9"/>
      <c r="DN66" t="s">
        <v>1208</v>
      </c>
      <c r="DP66" s="8"/>
      <c r="DQ66" t="s">
        <v>1229</v>
      </c>
      <c r="DS66" t="s">
        <v>1238</v>
      </c>
      <c r="DT66" s="8"/>
      <c r="DU66" t="s">
        <v>1258</v>
      </c>
      <c r="DV66" t="str">
        <v>understandability (font)</v>
      </c>
      <c r="DW66" s="8"/>
      <c r="EA66" s="9"/>
      <c r="EC66" s="8"/>
      <c r="EG66" s="8"/>
      <c r="EI66" s="8"/>
      <c r="EK66" s="8"/>
      <c r="EM66" s="8"/>
      <c r="EN66" s="9"/>
      <c r="EP66" s="38"/>
      <c r="ER66" s="39"/>
      <c r="ET66" s="9"/>
      <c r="EU66" s="85" t="str">
        <f t="shared" si="13"/>
        <v>GUNFIRE AT WHITE HOUSE AGAIN (exact)</v>
      </c>
      <c r="EV66" s="9"/>
      <c r="EX66" s="9"/>
      <c r="EY66" s="9"/>
      <c r="FA66" s="38"/>
      <c r="FC66" s="38"/>
      <c r="FE66" s="38"/>
      <c r="FF66" s="38"/>
      <c r="FH66" s="38"/>
      <c r="FJ66" s="38"/>
      <c r="FK66" s="38"/>
      <c r="FM66" s="8"/>
      <c r="FN66" s="38" t="str">
        <v>Yes (immersion)</v>
      </c>
      <c r="FP66" s="84" t="str">
        <v>It Takes Two (gameplay)</v>
      </c>
      <c r="FQ66" s="83" t="s">
        <v>1502</v>
      </c>
      <c r="FR66" s="91" t="str">
        <v>I think mostly you should be able to see a subtitle that translates the visible "original" text. The game should allow you to select an object in-game and, if you want to, describe in your language what the text says in the "original" language. (see illustration above)</v>
      </c>
      <c r="FS66" s="93" t="s">
        <v>1541</v>
      </c>
      <c r="FT66" s="7" t="str">
        <v>Access via subtitling (toggleable)</v>
      </c>
      <c r="FU66" s="39" t="str">
        <v>(comprehension)</v>
      </c>
      <c r="GC66" s="9"/>
      <c r="GD66" s="9"/>
      <c r="GE66" s="9"/>
      <c r="GF66" s="9"/>
      <c r="GH66" s="78"/>
    </row>
    <row r="67" spans="9:190" x14ac:dyDescent="0.3">
      <c r="I67" t="s">
        <v>1288</v>
      </c>
      <c r="J67" t="s">
        <v>1300</v>
      </c>
      <c r="K67" t="s">
        <v>1292</v>
      </c>
      <c r="L67" t="s">
        <v>1312</v>
      </c>
      <c r="T67" s="8"/>
      <c r="W67" t="str">
        <v>I play adventure games or games with an open world</v>
      </c>
      <c r="X67" t="str">
        <v>reviewing, analysing games, or the gaming industry in general</v>
      </c>
      <c r="Z67" s="8"/>
      <c r="AK67" s="8"/>
      <c r="AO67" s="8"/>
      <c r="AQ67" t="s">
        <v>1105</v>
      </c>
      <c r="AT67" s="9"/>
      <c r="BB67" s="8"/>
      <c r="BE67" t="str">
        <v>This game was completely unknown to me.</v>
      </c>
      <c r="BF67" s="8"/>
      <c r="BK67" s="9"/>
      <c r="CD67" s="8"/>
      <c r="CF67" s="9"/>
      <c r="DK67" s="8"/>
      <c r="DL67" s="11" t="s">
        <v>1058</v>
      </c>
      <c r="DM67" s="47"/>
      <c r="DP67" s="8"/>
      <c r="DQ67" t="s">
        <v>1221</v>
      </c>
      <c r="DS67" t="s">
        <v>1249</v>
      </c>
      <c r="DT67" s="8"/>
      <c r="DU67" t="s">
        <v>1240</v>
      </c>
      <c r="DV67" t="str">
        <v>diegetic texts (liked, immersive)</v>
      </c>
      <c r="DW67" s="8"/>
      <c r="EA67" s="9"/>
      <c r="EC67" s="8"/>
      <c r="EG67" s="8"/>
      <c r="EI67" s="8"/>
      <c r="EK67" s="8"/>
      <c r="EM67" s="8"/>
      <c r="EN67" s="9"/>
      <c r="EP67" s="38"/>
      <c r="ER67" s="39"/>
      <c r="ET67" s="9"/>
      <c r="EU67" s="85" t="str">
        <f t="shared" si="13"/>
        <v xml:space="preserve">(not remember) </v>
      </c>
      <c r="EV67" s="9"/>
      <c r="EX67" s="9"/>
      <c r="EY67" s="9"/>
      <c r="FA67" s="38"/>
      <c r="FC67" s="38"/>
      <c r="FE67" s="38"/>
      <c r="FF67" s="38"/>
      <c r="FH67" s="38"/>
      <c r="FJ67" s="38"/>
      <c r="FK67" s="38"/>
      <c r="FM67" s="8"/>
      <c r="FN67" s="38" t="str">
        <v>Yes (humor)</v>
      </c>
      <c r="FP67" s="84" t="str">
        <v>No (action games)</v>
      </c>
      <c r="FQ67" s="83" t="s">
        <v>1531</v>
      </c>
      <c r="FR67" s="91" t="str">
        <v>I think mostly the "original" language should be substituted with a translated version. (see illustration above)</v>
      </c>
      <c r="FS67" s="93" t="s">
        <v>1540</v>
      </c>
      <c r="FT67" s="7" t="str">
        <v>Access via re-texturing</v>
      </c>
      <c r="FU67" s="39" t="str">
        <v>(lore)</v>
      </c>
      <c r="GC67" s="9"/>
      <c r="GD67" s="9"/>
      <c r="GE67" s="9"/>
      <c r="GF67" s="9"/>
      <c r="GH67" s="78"/>
    </row>
    <row r="68" spans="9:190" x14ac:dyDescent="0.3">
      <c r="I68" t="s">
        <v>1288</v>
      </c>
      <c r="J68" t="s">
        <v>1289</v>
      </c>
      <c r="K68" t="s">
        <v>1348</v>
      </c>
      <c r="L68" t="s">
        <v>1323</v>
      </c>
      <c r="T68" s="8"/>
      <c r="W68" t="str">
        <v>I play puzzle games, or educational games, or logical games, or brain teasers</v>
      </c>
      <c r="X68" t="str">
        <v>testing games</v>
      </c>
      <c r="Y68" s="11" t="s">
        <v>1058</v>
      </c>
      <c r="Z68" s="10"/>
      <c r="AK68" s="8"/>
      <c r="AO68" s="8"/>
      <c r="AQ68" t="s">
        <v>1124</v>
      </c>
      <c r="AT68" s="9"/>
      <c r="BB68" s="8"/>
      <c r="BE68" t="str">
        <v>I've already played similar games before (similar genre, aesthetics, tasks/goals).</v>
      </c>
      <c r="BF68" s="8"/>
      <c r="BK68" s="9"/>
      <c r="CD68" s="8"/>
      <c r="CF68" s="9"/>
      <c r="DK68" s="8"/>
      <c r="DL68" t="str" cm="1">
        <f t="array" ref="DL68:DL72">_xlfn.UNIQUE(_xlfn.ANCHORARRAY(DL36))</f>
        <v>the white rabbit</v>
      </c>
      <c r="DM68" s="9"/>
      <c r="DN68" s="11" t="s">
        <v>1132</v>
      </c>
      <c r="DP68" s="8"/>
      <c r="DQ68" t="s">
        <v>1227</v>
      </c>
      <c r="DS68" t="s">
        <v>1238</v>
      </c>
      <c r="DT68" s="8"/>
      <c r="DU68" t="s">
        <v>1252</v>
      </c>
      <c r="DV68" t="str">
        <v>diegetic texts (disliked, overwhelming)</v>
      </c>
      <c r="DW68" s="8"/>
      <c r="EA68" s="9"/>
      <c r="EC68" s="8"/>
      <c r="EG68" s="8"/>
      <c r="EI68" s="8"/>
      <c r="EK68" s="8"/>
      <c r="EM68" s="8"/>
      <c r="EN68" s="9"/>
      <c r="EP68" s="38"/>
      <c r="ER68" s="39"/>
      <c r="ET68" s="9"/>
      <c r="EU68" s="85" t="str">
        <f t="shared" si="13"/>
        <v xml:space="preserve">(not remember) </v>
      </c>
      <c r="EV68" s="9"/>
      <c r="EX68" s="9"/>
      <c r="EY68" s="9"/>
      <c r="FA68" s="38"/>
      <c r="FC68" s="38"/>
      <c r="FE68" s="38"/>
      <c r="FF68" s="38"/>
      <c r="FH68" s="38"/>
      <c r="FJ68" s="38"/>
      <c r="FK68" s="38"/>
      <c r="FM68" s="8"/>
      <c r="FN68" s="38" t="str">
        <v>No (immersion)</v>
      </c>
      <c r="FP68" s="84" t="str">
        <v>No (not meaningful)</v>
      </c>
      <c r="FQ68" s="83" t="s">
        <v>1515</v>
      </c>
      <c r="FR68" s="91" t="str">
        <v>I think mostly the "original" language should be substituted with a translated version. (see illustration above)</v>
      </c>
      <c r="FS68" s="93" t="s">
        <v>1540</v>
      </c>
      <c r="FT68" s="7" t="str">
        <v>Access via re-texturing</v>
      </c>
      <c r="FU68" s="39" t="str">
        <v>(design)</v>
      </c>
      <c r="GC68" s="9"/>
      <c r="GD68" s="9"/>
      <c r="GE68" s="9"/>
      <c r="GF68" s="9"/>
      <c r="GH68" s="78"/>
    </row>
    <row r="69" spans="9:190" x14ac:dyDescent="0.3">
      <c r="I69" t="s">
        <v>1306</v>
      </c>
      <c r="J69" t="s">
        <v>1298</v>
      </c>
      <c r="K69" t="s">
        <v>1296</v>
      </c>
      <c r="L69" t="s">
        <v>1324</v>
      </c>
      <c r="T69" s="8"/>
      <c r="W69" t="str">
        <v>I play games based around the plot/dialogues or I play RPGs</v>
      </c>
      <c r="X69" t="str">
        <v>essays and podcasts about games or the gaming industry</v>
      </c>
      <c r="Y69" t="str" cm="1">
        <f t="array" ref="Y69:Y74">_xlfn.UNIQUE(_xlfn.ANCHORARRAY(Y36))</f>
        <v>ADHD</v>
      </c>
      <c r="Z69" s="8"/>
      <c r="AK69" s="8"/>
      <c r="AO69" s="8"/>
      <c r="AQ69" t="s">
        <v>1089</v>
      </c>
      <c r="AT69" s="9"/>
      <c r="BB69" s="8"/>
      <c r="BE69" t="str">
        <v>This game was completely unknown to me.</v>
      </c>
      <c r="BF69" s="8"/>
      <c r="BK69" s="9"/>
      <c r="CD69" s="8"/>
      <c r="CF69" s="9"/>
      <c r="DK69" s="8"/>
      <c r="DL69" t="str">
        <v>the shopkeep</v>
      </c>
      <c r="DM69" s="9"/>
      <c r="DN69" t="str" cm="1">
        <f t="array" ref="DN69:DN76">_xlfn.UNIQUE(DN36:DN66)</f>
        <v>due to dialogues</v>
      </c>
      <c r="DP69" s="8"/>
      <c r="DQ69" t="s">
        <v>1221</v>
      </c>
      <c r="DS69" t="s">
        <v>1245</v>
      </c>
      <c r="DT69" s="8"/>
      <c r="DV69" t="str">
        <v>diegetic texts (disliked, readability)</v>
      </c>
      <c r="DW69" s="8"/>
      <c r="EA69" s="9"/>
      <c r="EC69" s="8"/>
      <c r="EG69" s="8"/>
      <c r="EI69" s="8"/>
      <c r="EK69" s="8"/>
      <c r="EM69" s="8"/>
      <c r="EN69" s="9"/>
      <c r="EP69" s="38"/>
      <c r="ER69" s="39"/>
      <c r="ET69" s="9"/>
      <c r="EU69" s="85" t="str">
        <f t="shared" si="13"/>
        <v>(not remember)</v>
      </c>
      <c r="EV69" s="9"/>
      <c r="EX69" s="9"/>
      <c r="EY69" s="9"/>
      <c r="FA69" s="38"/>
      <c r="FC69" s="38"/>
      <c r="FE69" s="38"/>
      <c r="FF69" s="38"/>
      <c r="FH69" s="38"/>
      <c r="FJ69" s="38"/>
      <c r="FK69" s="38"/>
      <c r="FM69" s="8"/>
      <c r="FN69" s="38" t="str">
        <v>No (lore)</v>
      </c>
      <c r="FP69" s="84" t="str">
        <v>Yes (lore)</v>
      </c>
      <c r="FQ69" s="83" t="s">
        <v>1503</v>
      </c>
      <c r="FR69" s="91" t="str">
        <v>I think mostly you should be able to see a subtitle that translates the visible "original" text. The game should allow you to select an object in-game and, if you want to, describe in your language what the text says in the "original" language. (see illustration above)</v>
      </c>
      <c r="FS69" s="93" t="s">
        <v>1541</v>
      </c>
      <c r="FT69" s="7" t="str">
        <v>Access via subtitling (toggleable)</v>
      </c>
      <c r="FU69" s="39" t="str">
        <v>(comprehension)</v>
      </c>
      <c r="GC69" s="9"/>
      <c r="GD69" s="9"/>
      <c r="GE69" s="9"/>
      <c r="GF69" s="9"/>
      <c r="GH69" s="78"/>
    </row>
    <row r="70" spans="9:190" x14ac:dyDescent="0.3">
      <c r="I70" t="s">
        <v>1345</v>
      </c>
      <c r="J70" t="s">
        <v>1295</v>
      </c>
      <c r="K70" t="s">
        <v>1296</v>
      </c>
      <c r="L70" t="s">
        <v>1325</v>
      </c>
      <c r="T70" s="8"/>
      <c r="W70" t="str">
        <v>I play adventure games or games with an open world</v>
      </c>
      <c r="X70" t="str">
        <v>IT or computers</v>
      </c>
      <c r="Y70" t="str">
        <v>No, none of the above fit me.</v>
      </c>
      <c r="Z70" s="8"/>
      <c r="AK70" s="8"/>
      <c r="AO70" s="8"/>
      <c r="AQ70" t="s">
        <v>666</v>
      </c>
      <c r="AT70" s="9"/>
      <c r="BB70" s="8"/>
      <c r="BE70" t="str">
        <v>This game was completely unknown to me.</v>
      </c>
      <c r="BF70" s="8"/>
      <c r="BK70" s="9"/>
      <c r="CD70" s="8"/>
      <c r="CF70" s="9"/>
      <c r="DK70" s="8"/>
      <c r="DL70" t="str">
        <v>I don't know</v>
      </c>
      <c r="DM70" s="9"/>
      <c r="DN70" t="str">
        <v>due to diegetic texts (posters)</v>
      </c>
      <c r="DP70" s="8"/>
      <c r="DQ70" t="s">
        <v>1223</v>
      </c>
      <c r="DS70" t="s">
        <v>1246</v>
      </c>
      <c r="DT70" s="8"/>
      <c r="DU70" s="11" t="s">
        <v>1235</v>
      </c>
      <c r="DV70" t="str">
        <v>not for everyone</v>
      </c>
      <c r="DW70" s="8"/>
      <c r="EA70" s="9"/>
      <c r="EC70" s="8"/>
      <c r="EG70" s="8"/>
      <c r="EI70" s="8"/>
      <c r="EK70" s="8"/>
      <c r="EM70" s="8"/>
      <c r="EN70" s="9"/>
      <c r="EP70" s="38"/>
      <c r="ER70" s="39"/>
      <c r="ET70" s="9"/>
      <c r="EU70" s="85" t="str">
        <f t="shared" si="13"/>
        <v>DIALOGUES</v>
      </c>
      <c r="EV70" s="9"/>
      <c r="EX70" s="9"/>
      <c r="EY70" s="9"/>
      <c r="FA70" s="38"/>
      <c r="FC70" s="38"/>
      <c r="FE70" s="38"/>
      <c r="FF70" s="38"/>
      <c r="FH70" s="38"/>
      <c r="FJ70" s="38"/>
      <c r="FK70" s="38"/>
      <c r="FM70" s="8"/>
      <c r="FN70" s="38" t="str">
        <v>No (immersion)</v>
      </c>
      <c r="FP70" s="84" t="str">
        <v>Yes (comprehension)</v>
      </c>
      <c r="FQ70" s="83" t="s">
        <v>1483</v>
      </c>
      <c r="FR70" s="91" t="str">
        <v>I think mostly you should be able to see a subtitle that translates the visible "original" text. The game should allow you to select an object in-game and, if you want to, describe in your language what the text says in the "original" language. (see illustration above)</v>
      </c>
      <c r="FS70" s="93" t="s">
        <v>1541</v>
      </c>
      <c r="FT70" s="7" t="str">
        <v>Access via subtitling (toggleable)</v>
      </c>
      <c r="FU70" s="39" t="str">
        <v>(immersion)</v>
      </c>
      <c r="GC70" s="9"/>
      <c r="GD70" s="9"/>
      <c r="GE70" s="9"/>
      <c r="GF70" s="9"/>
      <c r="GH70" s="78"/>
    </row>
    <row r="71" spans="9:190" x14ac:dyDescent="0.3">
      <c r="I71" t="s">
        <v>1346</v>
      </c>
      <c r="J71" t="s">
        <v>1298</v>
      </c>
      <c r="K71" t="s">
        <v>1296</v>
      </c>
      <c r="L71" t="s">
        <v>1326</v>
      </c>
      <c r="T71" s="8"/>
      <c r="W71" t="str">
        <v>I play games based around action and skill</v>
      </c>
      <c r="X71" t="str">
        <v>reviewing, analysing games, or the gaming industry in general</v>
      </c>
      <c r="Y71" t="str">
        <v>dyslexia</v>
      </c>
      <c r="Z71" s="8"/>
      <c r="AK71" s="8"/>
      <c r="AO71" s="8"/>
      <c r="AQ71" t="s">
        <v>1108</v>
      </c>
      <c r="AT71" s="9"/>
      <c r="BB71" s="8"/>
      <c r="BE71" t="str">
        <v>I've already played similar games before (similar genre, aesthetics, tasks/goals).</v>
      </c>
      <c r="BF71" s="8"/>
      <c r="BK71" s="9"/>
      <c r="CD71" s="8"/>
      <c r="CF71" s="9"/>
      <c r="DK71" s="8"/>
      <c r="DL71" t="str">
        <v>someone else</v>
      </c>
      <c r="DM71" s="9"/>
      <c r="DN71" t="str">
        <v>due to objects in the office (diegetic texts?)</v>
      </c>
      <c r="DP71" s="8"/>
      <c r="DQ71" t="s">
        <v>1229</v>
      </c>
      <c r="DS71" t="s">
        <v>1243</v>
      </c>
      <c r="DT71" s="8"/>
      <c r="DU71" t="str" cm="1">
        <f t="array" ref="DU71:DU81">_xlfn.UNIQUE(DU36:DU68)</f>
        <v>dubbing (rat)</v>
      </c>
      <c r="DV71" t="str">
        <v>repetitive</v>
      </c>
      <c r="DW71" s="8"/>
      <c r="EA71" s="9"/>
      <c r="EC71" s="8"/>
      <c r="EG71" s="8"/>
      <c r="EI71" s="8"/>
      <c r="EK71" s="8"/>
      <c r="EM71" s="8"/>
      <c r="EN71" s="9"/>
      <c r="EP71" s="38"/>
      <c r="ER71" s="39"/>
      <c r="ET71" s="9"/>
      <c r="EU71" s="85" t="str">
        <f t="shared" si="13"/>
        <v>(not remember)</v>
      </c>
      <c r="EV71" s="9"/>
      <c r="EX71" s="9"/>
      <c r="EY71" s="9"/>
      <c r="FA71" s="38"/>
      <c r="FC71" s="38"/>
      <c r="FE71" s="38"/>
      <c r="FF71" s="38"/>
      <c r="FH71" s="38"/>
      <c r="FJ71" s="38"/>
      <c r="FK71" s="38"/>
      <c r="FM71" s="8"/>
      <c r="FN71" s="38" t="str">
        <v>Yes if only subtitled</v>
      </c>
      <c r="FP71" s="84" t="str">
        <v>Yes (design)</v>
      </c>
      <c r="FQ71" s="83" t="s">
        <v>1506</v>
      </c>
      <c r="FU71" s="39" t="str">
        <v>(comprehension)</v>
      </c>
      <c r="GC71" s="9"/>
      <c r="GD71" s="9"/>
      <c r="GE71" s="9"/>
      <c r="GF71" s="9"/>
      <c r="GH71" s="78"/>
    </row>
    <row r="72" spans="9:190" x14ac:dyDescent="0.3">
      <c r="I72" t="s">
        <v>1306</v>
      </c>
      <c r="J72" t="s">
        <v>1298</v>
      </c>
      <c r="K72" t="s">
        <v>1296</v>
      </c>
      <c r="L72" t="s">
        <v>1327</v>
      </c>
      <c r="T72" s="8"/>
      <c r="W72" t="str">
        <v>I play games based around the plot/dialogues or I play RPGs</v>
      </c>
      <c r="X72" t="str">
        <v>Videogame content creator</v>
      </c>
      <c r="Y72" t="str">
        <v>dysgraphia</v>
      </c>
      <c r="Z72" s="8"/>
      <c r="AK72" s="8"/>
      <c r="AO72" s="8"/>
      <c r="AQ72" t="s">
        <v>1109</v>
      </c>
      <c r="AT72" s="9"/>
      <c r="BB72" s="8"/>
      <c r="BE72" t="str">
        <v>This game was completely unknown to me.</v>
      </c>
      <c r="BF72" s="8"/>
      <c r="BK72" s="9"/>
      <c r="CD72" s="8"/>
      <c r="CF72" s="9"/>
      <c r="DK72" s="8"/>
      <c r="DL72" t="str">
        <v>the brown dog</v>
      </c>
      <c r="DM72" s="9"/>
      <c r="DN72" t="str">
        <v>due to jokes (diegetic texts?)</v>
      </c>
      <c r="DP72" s="8"/>
      <c r="DQ72" t="s">
        <v>1221</v>
      </c>
      <c r="DS72" t="s">
        <v>1238</v>
      </c>
      <c r="DT72" s="8"/>
      <c r="DU72" t="str">
        <v>font colours</v>
      </c>
      <c r="DW72" s="8"/>
      <c r="EA72" s="9"/>
      <c r="EC72" s="8"/>
      <c r="EG72" s="8"/>
      <c r="EI72" s="8"/>
      <c r="EK72" s="8"/>
      <c r="EM72" s="8"/>
      <c r="EN72" s="9"/>
      <c r="EP72" s="38"/>
      <c r="ER72" s="39"/>
      <c r="ET72" s="9"/>
      <c r="EU72" s="85" t="str">
        <f t="shared" ref="EU72:EU80" si="14">EU24</f>
        <v>INSIGNIFICANT NEWS</v>
      </c>
      <c r="EV72" s="9"/>
      <c r="EX72" s="9"/>
      <c r="EY72" s="9"/>
      <c r="FA72" s="38"/>
      <c r="FC72" s="38"/>
      <c r="FE72" s="38"/>
      <c r="FF72" s="38"/>
      <c r="FH72" s="38"/>
      <c r="FJ72" s="38"/>
      <c r="FK72" s="38"/>
      <c r="FM72" s="8"/>
      <c r="FN72" s="38" t="str">
        <v>Yes if consistently</v>
      </c>
      <c r="FP72" s="84" t="str">
        <v>Yes (humour)</v>
      </c>
      <c r="FQ72" s="83" t="s">
        <v>1472</v>
      </c>
      <c r="FS72" s="89" t="s">
        <v>1397</v>
      </c>
      <c r="FT72" s="89" t="s">
        <v>1397</v>
      </c>
      <c r="FU72" s="86" t="str">
        <v>(design)</v>
      </c>
      <c r="GC72" s="9"/>
      <c r="GD72" s="9"/>
      <c r="GE72" s="9"/>
      <c r="GF72" s="9"/>
      <c r="GH72" s="78"/>
    </row>
    <row r="73" spans="9:190" x14ac:dyDescent="0.3">
      <c r="I73" t="s">
        <v>1345</v>
      </c>
      <c r="J73" t="s">
        <v>1302</v>
      </c>
      <c r="K73" t="s">
        <v>1348</v>
      </c>
      <c r="L73" t="s">
        <v>1328</v>
      </c>
      <c r="T73" s="8"/>
      <c r="W73" t="str">
        <v>I play games based around the plot/dialogues or I play RPGs</v>
      </c>
      <c r="X73" t="str">
        <v>translating games</v>
      </c>
      <c r="Y73" t="str">
        <v>dyspraxia</v>
      </c>
      <c r="Z73" s="8"/>
      <c r="AK73" s="8"/>
      <c r="AO73" s="8"/>
      <c r="AQ73" t="s">
        <v>1110</v>
      </c>
      <c r="AT73" s="9"/>
      <c r="BB73" s="8"/>
      <c r="BE73" t="str">
        <v>I've watched someone else play a very similar game before (also with Sam the dog and Max the rabbit).</v>
      </c>
      <c r="BF73" s="8"/>
      <c r="BK73" s="9"/>
      <c r="CD73" s="8"/>
      <c r="CF73" s="9"/>
      <c r="DK73" s="8"/>
      <c r="DM73" s="9"/>
      <c r="DN73" t="str">
        <v>due to diegetic texts (newspapers)</v>
      </c>
      <c r="DP73" s="8"/>
      <c r="DQ73" t="s">
        <v>1232</v>
      </c>
      <c r="DS73" t="s">
        <v>1238</v>
      </c>
      <c r="DT73" s="8"/>
      <c r="DU73" t="str">
        <v>understandability</v>
      </c>
      <c r="DW73" s="8"/>
      <c r="EA73" s="9"/>
      <c r="EC73" s="8"/>
      <c r="EG73" s="8"/>
      <c r="EI73" s="8"/>
      <c r="EK73" s="8"/>
      <c r="EM73" s="8"/>
      <c r="EN73" s="9"/>
      <c r="EP73" s="38"/>
      <c r="ER73" s="39"/>
      <c r="ET73" s="9"/>
      <c r="EU73" s="85" t="str">
        <f t="shared" si="14"/>
        <v>DIALOGUES</v>
      </c>
      <c r="EV73" s="9"/>
      <c r="EX73" s="9"/>
      <c r="EY73" s="9"/>
      <c r="FA73" s="38"/>
      <c r="FC73" s="38"/>
      <c r="FE73" s="38"/>
      <c r="FF73" s="38"/>
      <c r="FH73" s="38"/>
      <c r="FJ73" s="38"/>
      <c r="FK73" s="38"/>
      <c r="FM73" s="8"/>
      <c r="FN73" s="38" t="str">
        <v>Yes (immersion)</v>
      </c>
      <c r="FP73" s="84" t="str">
        <v>Yes (gameplay)</v>
      </c>
      <c r="FQ73" s="83" t="s">
        <v>1526</v>
      </c>
      <c r="FS73" s="39" t="str" cm="1">
        <f t="array" ref="FS73:FS75">_xlfn.UNIQUE(FS40:FS69)</f>
        <v>I think mostly you should be able to see a subtitle that translates the visible original text. […] if you want to, describe in your language what the text says in the original language. (see illustration above)</v>
      </c>
      <c r="FT73" s="39" t="str" cm="1">
        <f t="array" ref="FT73:FT75">_xlfn.UNIQUE(FT40:FT69)</f>
        <v>Access via subtitling (toggleable)</v>
      </c>
      <c r="FU73" s="39" t="str">
        <v>(toggleability)</v>
      </c>
      <c r="GC73" s="9"/>
      <c r="GD73" s="9"/>
      <c r="GE73" s="9"/>
      <c r="GF73" s="9"/>
      <c r="GH73" s="78"/>
    </row>
    <row r="74" spans="9:190" x14ac:dyDescent="0.3">
      <c r="I74" t="s">
        <v>1347</v>
      </c>
      <c r="J74" t="s">
        <v>1347</v>
      </c>
      <c r="K74" t="s">
        <v>1296</v>
      </c>
      <c r="L74" t="s">
        <v>1329</v>
      </c>
      <c r="T74" s="8"/>
      <c r="W74" t="str">
        <v>I play adventure games or games with an open world</v>
      </c>
      <c r="X74" t="str">
        <v>translation (in general)</v>
      </c>
      <c r="Y74" t="str">
        <v>neurodiversity</v>
      </c>
      <c r="Z74" s="8"/>
      <c r="AK74" s="8"/>
      <c r="AO74" s="8"/>
      <c r="AQ74" t="s">
        <v>1111</v>
      </c>
      <c r="AT74" s="9"/>
      <c r="BB74" s="8"/>
      <c r="BE74" t="str">
        <v>I've watched someone else play similar games before (similar genre, aesthetics, tasks/goals).</v>
      </c>
      <c r="BF74" s="8"/>
      <c r="BK74" s="9"/>
      <c r="CD74" s="8"/>
      <c r="CF74" s="9"/>
      <c r="DK74" s="8"/>
      <c r="DM74" s="9"/>
      <c r="DN74" t="str">
        <v>due to how he was referred to (dialogues?)</v>
      </c>
      <c r="DP74" s="8"/>
      <c r="DQ74" t="s">
        <v>1220</v>
      </c>
      <c r="DS74" t="s">
        <v>1241</v>
      </c>
      <c r="DT74" s="8"/>
      <c r="DU74" t="str">
        <v>diegetic texts (immersion)</v>
      </c>
      <c r="DW74" s="8"/>
      <c r="EA74" s="9"/>
      <c r="EC74" s="8"/>
      <c r="EG74" s="8"/>
      <c r="EI74" s="8"/>
      <c r="EK74" s="8"/>
      <c r="EM74" s="8"/>
      <c r="EN74" s="9"/>
      <c r="EP74" s="38"/>
      <c r="ER74" s="39"/>
      <c r="ET74" s="9"/>
      <c r="EU74" s="85" t="str">
        <f t="shared" si="14"/>
        <v>(not remember)</v>
      </c>
      <c r="EV74" s="9"/>
      <c r="EX74" s="9"/>
      <c r="EY74" s="9"/>
      <c r="FA74" s="38"/>
      <c r="FC74" s="38"/>
      <c r="FE74" s="38"/>
      <c r="FF74" s="38"/>
      <c r="FH74" s="38"/>
      <c r="FJ74" s="38"/>
      <c r="FK74" s="38"/>
      <c r="FM74" s="8"/>
      <c r="FN74" s="38" t="str">
        <v>No (immersion)</v>
      </c>
      <c r="FP74" s="84" t="str">
        <v>No (not meaningful)</v>
      </c>
      <c r="FQ74" s="83" t="s">
        <v>1515</v>
      </c>
      <c r="FS74" s="84" t="str">
        <v>I think mostly the original language should be substituted with a translated version. (see illustration above)</v>
      </c>
      <c r="FT74" s="84" t="str">
        <v>Access via re-texturing</v>
      </c>
      <c r="FU74" s="39" t="str">
        <v>(authorial intent)</v>
      </c>
      <c r="GC74" s="9"/>
      <c r="GD74" s="9"/>
      <c r="GE74" s="9"/>
      <c r="GF74" s="9"/>
      <c r="GH74" s="78"/>
    </row>
    <row r="75" spans="9:190" x14ac:dyDescent="0.3">
      <c r="I75" t="s">
        <v>1345</v>
      </c>
      <c r="J75" t="s">
        <v>1289</v>
      </c>
      <c r="K75" t="s">
        <v>1348</v>
      </c>
      <c r="L75" t="s">
        <v>1330</v>
      </c>
      <c r="T75" s="8"/>
      <c r="W75" t="str">
        <v>I play puzzle games, or educational games, or logical games, or brain teasers</v>
      </c>
      <c r="X75" t="str">
        <v>translation (in general)</v>
      </c>
      <c r="Z75" s="8"/>
      <c r="AK75" s="8"/>
      <c r="AO75" s="8"/>
      <c r="AQ75" t="s">
        <v>1092</v>
      </c>
      <c r="AT75" s="9"/>
      <c r="BB75" s="8"/>
      <c r="BE75" t="str">
        <v>I've already played similar games before (similar genre, aesthetics, tasks/goals).</v>
      </c>
      <c r="BF75" s="8"/>
      <c r="BK75" s="9"/>
      <c r="CD75" s="8"/>
      <c r="CF75" s="9"/>
      <c r="DK75" s="8"/>
      <c r="DM75" s="9"/>
      <c r="DN75" t="str">
        <v>due to hints that he had authority (dialogues?)</v>
      </c>
      <c r="DP75" s="8"/>
      <c r="DQ75" t="s">
        <v>1233</v>
      </c>
      <c r="DS75" t="s">
        <v>1250</v>
      </c>
      <c r="DT75" s="8"/>
      <c r="DU75" t="str">
        <v>objects</v>
      </c>
      <c r="DW75" s="8"/>
      <c r="EA75" s="9"/>
      <c r="EC75" s="8"/>
      <c r="EG75" s="8"/>
      <c r="EI75" s="8"/>
      <c r="EK75" s="8"/>
      <c r="EM75" s="8"/>
      <c r="EN75" s="9"/>
      <c r="EP75" s="38"/>
      <c r="ER75" s="39"/>
      <c r="ET75" s="9"/>
      <c r="EU75" s="85" t="str">
        <f t="shared" si="14"/>
        <v>(not remember)</v>
      </c>
      <c r="EV75" s="9"/>
      <c r="EX75" s="9"/>
      <c r="EY75" s="9"/>
      <c r="FA75" s="38"/>
      <c r="FC75" s="38"/>
      <c r="FE75" s="38"/>
      <c r="FF75" s="38"/>
      <c r="FH75" s="38"/>
      <c r="FJ75" s="38"/>
      <c r="FK75" s="38"/>
      <c r="FM75" s="8"/>
      <c r="FN75" s="38" t="str">
        <v>No (lore)</v>
      </c>
      <c r="FP75" s="84" t="str">
        <v>(not remember)</v>
      </c>
      <c r="FQ75" s="83" t="s">
        <v>1389</v>
      </c>
      <c r="FS75" s="84" t="str">
        <v>I think mostly they should not be translated. They should always stay in the original language. (see illustration above)</v>
      </c>
      <c r="FT75" s="84" t="str">
        <v>Leave in source version</v>
      </c>
      <c r="FU75" s="39" t="str">
        <v>(comprehension)</v>
      </c>
      <c r="GC75" s="9"/>
      <c r="GD75" s="9"/>
      <c r="GE75" s="9"/>
      <c r="GF75" s="9"/>
      <c r="GH75" s="78"/>
    </row>
    <row r="76" spans="9:190" x14ac:dyDescent="0.3">
      <c r="I76" t="s">
        <v>1288</v>
      </c>
      <c r="J76" t="s">
        <v>1300</v>
      </c>
      <c r="K76" t="s">
        <v>1292</v>
      </c>
      <c r="L76" t="s">
        <v>1331</v>
      </c>
      <c r="T76" s="8"/>
      <c r="W76" t="str">
        <v>several years ago, I used to play more</v>
      </c>
      <c r="X76" t="str">
        <v>translating games</v>
      </c>
      <c r="Z76" s="8"/>
      <c r="AK76" s="8"/>
      <c r="AO76" s="8"/>
      <c r="AQ76" t="s">
        <v>1112</v>
      </c>
      <c r="AT76" s="9"/>
      <c r="BB76" s="8"/>
      <c r="BE76" t="str">
        <v>This game was completely unknown to me.</v>
      </c>
      <c r="BF76" s="8"/>
      <c r="BK76" s="9"/>
      <c r="CD76" s="8"/>
      <c r="CF76" s="9"/>
      <c r="DK76" s="8"/>
      <c r="DM76" s="9"/>
      <c r="DN76" t="str">
        <v>due to diegetic texts (bill of rights)</v>
      </c>
      <c r="DP76" s="8"/>
      <c r="DQ76" t="s">
        <v>1229</v>
      </c>
      <c r="DS76" t="s">
        <v>1240</v>
      </c>
      <c r="DT76" s="8"/>
      <c r="DU76" t="str">
        <v>diegetic texts (jokes)</v>
      </c>
      <c r="DW76" s="8"/>
      <c r="EA76" s="9"/>
      <c r="EC76" s="8"/>
      <c r="EG76" s="8"/>
      <c r="EI76" s="8"/>
      <c r="EK76" s="8"/>
      <c r="EM76" s="8"/>
      <c r="EN76" s="9"/>
      <c r="EP76" s="38"/>
      <c r="ER76" s="39"/>
      <c r="ET76" s="9"/>
      <c r="EU76" s="85" t="str">
        <f t="shared" si="14"/>
        <v>DID NOT READ</v>
      </c>
      <c r="EV76" s="9"/>
      <c r="EX76" s="9"/>
      <c r="EY76" s="9"/>
      <c r="FA76" s="38"/>
      <c r="FC76" s="38"/>
      <c r="FE76" s="38"/>
      <c r="FF76" s="38"/>
      <c r="FH76" s="38"/>
      <c r="FJ76" s="38"/>
      <c r="FK76" s="38"/>
      <c r="FM76" s="8"/>
      <c r="FN76" s="38" t="str">
        <v>Yes (generally)</v>
      </c>
      <c r="FP76" s="84" t="str">
        <v>Yes (meaningful)</v>
      </c>
      <c r="FQ76" s="83" t="s">
        <v>1519</v>
      </c>
      <c r="FU76" s="39" t="str">
        <v>(comprehension)</v>
      </c>
      <c r="GC76" s="9"/>
      <c r="GD76" s="9"/>
      <c r="GE76" s="9"/>
      <c r="GF76" s="9"/>
      <c r="GH76" s="78"/>
    </row>
    <row r="77" spans="9:190" ht="43.2" x14ac:dyDescent="0.3">
      <c r="I77" t="s">
        <v>1288</v>
      </c>
      <c r="J77" t="s">
        <v>1300</v>
      </c>
      <c r="K77" t="s">
        <v>1348</v>
      </c>
      <c r="L77" t="s">
        <v>1332</v>
      </c>
      <c r="T77" s="8"/>
      <c r="W77" t="str">
        <v>I play games based around the plot/dialogues or I play RPGs</v>
      </c>
      <c r="X77" t="str">
        <v>testing games</v>
      </c>
      <c r="Z77" s="8"/>
      <c r="AK77" s="8"/>
      <c r="AO77" s="8"/>
      <c r="AQ77" t="s">
        <v>1113</v>
      </c>
      <c r="AT77" s="9"/>
      <c r="BB77" s="8"/>
      <c r="BE77" t="str">
        <v>I've watched someone else play similar games before (similar genre, aesthetics, tasks/goals).</v>
      </c>
      <c r="BF77" s="8"/>
      <c r="BK77" s="9"/>
      <c r="CD77" s="8"/>
      <c r="CF77" s="9"/>
      <c r="DK77" s="8"/>
      <c r="DM77" s="9"/>
      <c r="DP77" s="8"/>
      <c r="DQ77" t="s">
        <v>1221</v>
      </c>
      <c r="DS77" t="s">
        <v>1238</v>
      </c>
      <c r="DT77" s="8"/>
      <c r="DU77" t="str">
        <v>immersion</v>
      </c>
      <c r="DW77" s="8"/>
      <c r="EA77" s="9"/>
      <c r="EC77" s="8"/>
      <c r="EG77" s="8"/>
      <c r="EI77" s="8"/>
      <c r="EK77" s="8"/>
      <c r="EM77" s="8"/>
      <c r="EN77" s="9"/>
      <c r="EP77" s="38"/>
      <c r="ER77" s="39"/>
      <c r="ET77" s="9"/>
      <c r="EU77" s="85" t="str">
        <f t="shared" si="14"/>
        <v>MAX DEMOTES FLORIDA (fuzzy)</v>
      </c>
      <c r="EV77" s="9"/>
      <c r="EX77" s="9"/>
      <c r="EY77" s="9"/>
      <c r="FA77" s="38"/>
      <c r="FC77" s="38"/>
      <c r="FE77" s="38"/>
      <c r="FF77" s="38"/>
      <c r="FH77" s="38"/>
      <c r="FJ77" s="38"/>
      <c r="FK77" s="38"/>
      <c r="FM77" s="8"/>
      <c r="FN77" s="38" t="str">
        <v>Yes (gameplay)</v>
      </c>
      <c r="FP77" s="84" t="str">
        <v>(not remember)</v>
      </c>
      <c r="FQ77" s="83" t="s">
        <v>1389</v>
      </c>
      <c r="FT77" s="68" t="str">
        <f>TEXT(COUNTIF(FT36:FT70,"Access via re-texturing")/COUNTA(FT36:FT70),"0.0%") &amp; " Access via re-texturing" &amp; CHAR(10) &amp;
TEXT(COUNTIF(FT36:FT70,"Access via subtitling (toggleable)")/COUNTA(FT36:FT70),"0.0%") &amp; " Access via subtitling (toggleable)" &amp; CHAR(10) &amp;
TEXT(COUNTIF(FT36:FT70,"Leave in source version")/COUNTA(FT36:FT70),"0.0%") &amp; " Leave in source version"</f>
        <v>45.7% Access via re-texturing
40.0% Access via subtitling (toggleable)
14.3% Leave in source version</v>
      </c>
      <c r="FU77" s="39" t="str">
        <v>(skopos-dependent)</v>
      </c>
      <c r="GC77" s="9"/>
      <c r="GD77" s="9"/>
      <c r="GE77" s="9"/>
      <c r="GF77" s="9"/>
      <c r="GH77" s="78"/>
    </row>
    <row r="78" spans="9:190" ht="28.8" x14ac:dyDescent="0.3">
      <c r="I78" t="s">
        <v>1345</v>
      </c>
      <c r="J78" t="s">
        <v>1289</v>
      </c>
      <c r="K78" t="s">
        <v>1348</v>
      </c>
      <c r="L78" t="s">
        <v>1333</v>
      </c>
      <c r="T78" s="8"/>
      <c r="W78" t="str">
        <v>I play adventure games or games with an open world</v>
      </c>
      <c r="X78" t="str">
        <v>testing games</v>
      </c>
      <c r="Z78" s="8"/>
      <c r="AK78" s="8"/>
      <c r="AO78" s="8"/>
      <c r="AQ78" t="s">
        <v>1088</v>
      </c>
      <c r="AT78" s="9"/>
      <c r="BB78" s="8"/>
      <c r="BE78" s="11" t="s">
        <v>1058</v>
      </c>
      <c r="BF78" s="10"/>
      <c r="BK78" s="9"/>
      <c r="CD78" s="8"/>
      <c r="CF78" s="9"/>
      <c r="DK78" s="8"/>
      <c r="DM78" s="9"/>
      <c r="DP78" s="8"/>
      <c r="DQ78" t="s">
        <v>1223</v>
      </c>
      <c r="DS78" t="s">
        <v>1238</v>
      </c>
      <c r="DT78" s="8"/>
      <c r="DU78" t="str">
        <v>humorous</v>
      </c>
      <c r="DW78" s="8"/>
      <c r="EA78" s="9"/>
      <c r="EC78" s="8"/>
      <c r="EG78" s="8"/>
      <c r="EI78" s="8"/>
      <c r="EK78" s="8"/>
      <c r="EM78" s="8"/>
      <c r="EN78" s="9"/>
      <c r="EP78" s="38"/>
      <c r="ER78" s="39"/>
      <c r="ET78" s="9"/>
      <c r="EU78" s="85" t="str">
        <f t="shared" si="14"/>
        <v>(not remember)</v>
      </c>
      <c r="EV78" s="9"/>
      <c r="EX78" s="9"/>
      <c r="EY78" s="9"/>
      <c r="FA78" s="38"/>
      <c r="FC78" s="38"/>
      <c r="FE78" s="38"/>
      <c r="FF78" s="38"/>
      <c r="FH78" s="38"/>
      <c r="FJ78" s="38"/>
      <c r="FK78" s="38"/>
      <c r="FM78" s="8"/>
      <c r="FN78" s="38" t="str">
        <v>Yes (comprehension)</v>
      </c>
      <c r="FP78" s="84" t="str">
        <v>Yes (meaningful)</v>
      </c>
      <c r="FQ78" s="83" t="s">
        <v>1519</v>
      </c>
      <c r="FT78" s="90" t="s">
        <v>1550</v>
      </c>
      <c r="FU78" s="39" t="str">
        <v>(comprehension)</v>
      </c>
      <c r="GC78" s="9"/>
      <c r="GD78" s="9"/>
      <c r="GE78" s="9"/>
      <c r="GF78" s="9"/>
      <c r="GH78" s="78"/>
    </row>
    <row r="79" spans="9:190" x14ac:dyDescent="0.3">
      <c r="I79" t="s">
        <v>1306</v>
      </c>
      <c r="J79" t="s">
        <v>1298</v>
      </c>
      <c r="K79" t="s">
        <v>1296</v>
      </c>
      <c r="L79" t="s">
        <v>1334</v>
      </c>
      <c r="T79" s="8"/>
      <c r="W79" t="str">
        <v>I play games based around strategy and planning</v>
      </c>
      <c r="X79" t="str">
        <v>reviewing, analysing games, or the gaming industry in general</v>
      </c>
      <c r="Z79" s="8"/>
      <c r="AK79" s="8"/>
      <c r="AO79" s="8"/>
      <c r="AQ79" t="s">
        <v>1091</v>
      </c>
      <c r="AT79" s="9"/>
      <c r="BB79" s="8"/>
      <c r="BE79" t="str" cm="1">
        <f t="array" ref="BE79:BE83">_xlfn.UNIQUE(_xlfn.ANCHORARRAY(BE36))</f>
        <v>This game was completely unknown to me.</v>
      </c>
      <c r="BF79" s="8"/>
      <c r="BK79" s="9"/>
      <c r="CD79" s="8"/>
      <c r="CF79" s="9"/>
      <c r="DK79" s="8"/>
      <c r="DM79" s="9"/>
      <c r="DP79" s="8"/>
      <c r="DS79" t="s">
        <v>1240</v>
      </c>
      <c r="DT79" s="8"/>
      <c r="DU79" t="str">
        <v>neutral</v>
      </c>
      <c r="DW79" s="8"/>
      <c r="EA79" s="9"/>
      <c r="EC79" s="8"/>
      <c r="EG79" s="8"/>
      <c r="EI79" s="8"/>
      <c r="EK79" s="8"/>
      <c r="EM79" s="8"/>
      <c r="EN79" s="9"/>
      <c r="EP79" s="38"/>
      <c r="ER79" s="39"/>
      <c r="ET79" s="9"/>
      <c r="EU79" s="85" t="str">
        <f t="shared" si="14"/>
        <v>(not remember)</v>
      </c>
      <c r="EV79" s="9"/>
      <c r="EX79" s="9"/>
      <c r="EY79" s="9"/>
      <c r="FA79" s="38"/>
      <c r="FC79" s="38"/>
      <c r="FE79" s="38"/>
      <c r="FF79" s="38"/>
      <c r="FH79" s="38"/>
      <c r="FJ79" s="38"/>
      <c r="FK79" s="38"/>
      <c r="FM79" s="8"/>
      <c r="FN79" s="38" t="str">
        <v>No (immersion)</v>
      </c>
      <c r="FP79" s="84" t="str">
        <v>Yes (immersion)</v>
      </c>
      <c r="FQ79" s="83" t="s">
        <v>1532</v>
      </c>
      <c r="FU79" s="39" t="str">
        <v>(comprehension)</v>
      </c>
      <c r="GC79" s="9"/>
      <c r="GD79" s="9"/>
      <c r="GE79" s="9"/>
      <c r="GF79" s="9"/>
      <c r="GH79" s="78"/>
    </row>
    <row r="80" spans="9:190" x14ac:dyDescent="0.3">
      <c r="I80" t="s">
        <v>1288</v>
      </c>
      <c r="J80" t="s">
        <v>1300</v>
      </c>
      <c r="K80" t="s">
        <v>1292</v>
      </c>
      <c r="L80" t="s">
        <v>1335</v>
      </c>
      <c r="T80" s="8"/>
      <c r="W80" t="str">
        <v>I play retro games or indies (games from independent creators)</v>
      </c>
      <c r="X80" t="str">
        <v>translation (in general)</v>
      </c>
      <c r="Z80" s="8"/>
      <c r="AK80" s="8"/>
      <c r="AO80" s="8"/>
      <c r="AQ80" t="s">
        <v>1114</v>
      </c>
      <c r="AT80" s="9"/>
      <c r="BB80" s="8"/>
      <c r="BE80" t="str">
        <v>I've already played similar games before (similar genre, aesthetics, tasks/goals).</v>
      </c>
      <c r="BF80" s="8"/>
      <c r="BK80" s="9"/>
      <c r="CD80" s="8"/>
      <c r="CF80" s="9"/>
      <c r="DK80" s="8"/>
      <c r="DM80" s="9"/>
      <c r="DP80" s="8"/>
      <c r="DQ80" s="11" t="s">
        <v>1235</v>
      </c>
      <c r="DS80" t="s">
        <v>1240</v>
      </c>
      <c r="DT80" s="8"/>
      <c r="DU80" t="str">
        <v>characterizing</v>
      </c>
      <c r="DW80" s="8"/>
      <c r="EA80" s="9"/>
      <c r="EC80" s="8"/>
      <c r="EG80" s="8"/>
      <c r="EI80" s="8"/>
      <c r="EK80" s="8"/>
      <c r="EM80" s="8"/>
      <c r="EN80" s="9"/>
      <c r="EP80" s="38"/>
      <c r="ER80" s="39"/>
      <c r="ET80" s="9"/>
      <c r="EU80" s="85" t="str">
        <f t="shared" si="14"/>
        <v>GUNFIRE AT WHITE HOUSE AGAIN (fuzzy)</v>
      </c>
      <c r="EV80" s="9"/>
      <c r="EX80" s="9"/>
      <c r="EY80" s="9"/>
      <c r="FA80" s="38"/>
      <c r="FC80" s="38"/>
      <c r="FE80" s="38"/>
      <c r="FF80" s="38"/>
      <c r="FH80" s="38"/>
      <c r="FJ80" s="38"/>
      <c r="FK80" s="38"/>
      <c r="FM80" s="8"/>
      <c r="FN80" s="38" t="str">
        <v>No (lore)</v>
      </c>
      <c r="FP80" s="84" t="str">
        <v>Poppy Playtime (gameplay)</v>
      </c>
      <c r="FQ80" s="83" t="s">
        <v>1533</v>
      </c>
      <c r="FU80" s="39" t="str">
        <v>(authorial intent)</v>
      </c>
      <c r="GC80" s="9"/>
      <c r="GD80" s="9"/>
      <c r="GE80" s="9"/>
      <c r="GF80" s="9"/>
      <c r="GH80" s="78"/>
    </row>
    <row r="81" spans="9:190" x14ac:dyDescent="0.3">
      <c r="I81" t="s">
        <v>1345</v>
      </c>
      <c r="J81" t="s">
        <v>1295</v>
      </c>
      <c r="K81" t="s">
        <v>1296</v>
      </c>
      <c r="L81" t="s">
        <v>1336</v>
      </c>
      <c r="T81" s="8"/>
      <c r="W81" t="str">
        <v>I play games different from the ones described above</v>
      </c>
      <c r="X81" t="str">
        <v>e-sport/breaking records in games</v>
      </c>
      <c r="Z81" s="8"/>
      <c r="AK81" s="8"/>
      <c r="AO81" s="8"/>
      <c r="AQ81" t="s">
        <v>1115</v>
      </c>
      <c r="AT81" s="9"/>
      <c r="BB81" s="8"/>
      <c r="BE81" t="str">
        <v>I've watched someone else play a very similar game before (also with Sam the dog and Max the rabbit).</v>
      </c>
      <c r="BF81" s="8"/>
      <c r="BK81" s="9"/>
      <c r="CD81" s="8"/>
      <c r="CF81" s="9"/>
      <c r="DK81" s="8"/>
      <c r="DM81" s="9"/>
      <c r="DP81" s="8"/>
      <c r="DQ81" t="str" cm="1">
        <f t="array" ref="DQ81:DQ95">_xlfn.UNIQUE(DQ36:DQ78)</f>
        <v>dialogues (unspecified)</v>
      </c>
      <c r="DT81" s="8"/>
      <c r="DU81" t="str">
        <v>dialogues</v>
      </c>
      <c r="DW81" s="8"/>
      <c r="EA81" s="9"/>
      <c r="EC81" s="8"/>
      <c r="EG81" s="8"/>
      <c r="EI81" s="8"/>
      <c r="EK81" s="8"/>
      <c r="EM81" s="8"/>
      <c r="EN81" s="9"/>
      <c r="EP81" s="38"/>
      <c r="ER81" s="39"/>
      <c r="ET81" s="9"/>
      <c r="EU81" s="85" t="str">
        <f>EV9</f>
        <v>MAX DEMOTES FLORIDA (exact)</v>
      </c>
      <c r="EV81" s="9"/>
      <c r="EX81" s="9"/>
      <c r="EY81" s="9"/>
      <c r="FA81" s="38"/>
      <c r="FC81" s="38"/>
      <c r="FE81" s="38"/>
      <c r="FF81" s="38"/>
      <c r="FH81" s="38"/>
      <c r="FJ81" s="38"/>
      <c r="FK81" s="38"/>
      <c r="FM81" s="8"/>
      <c r="FN81" s="38" t="str">
        <v>Yes (generally)</v>
      </c>
      <c r="FP81" s="84" t="str">
        <v>Poppy Playtime (humour)</v>
      </c>
      <c r="FQ81" s="83" t="s">
        <v>1533</v>
      </c>
      <c r="FU81" s="39" t="str">
        <v>(comprehension)</v>
      </c>
      <c r="GC81" s="9"/>
      <c r="GD81" s="9"/>
      <c r="GE81" s="9"/>
      <c r="GF81" s="9"/>
      <c r="GH81" s="78"/>
    </row>
    <row r="82" spans="9:190" x14ac:dyDescent="0.3">
      <c r="I82" t="s">
        <v>1345</v>
      </c>
      <c r="J82" t="s">
        <v>1295</v>
      </c>
      <c r="K82" t="s">
        <v>1296</v>
      </c>
      <c r="L82" t="s">
        <v>1337</v>
      </c>
      <c r="T82" s="8"/>
      <c r="W82" t="str">
        <v>I play games based around action and skill</v>
      </c>
      <c r="X82" t="str">
        <v>IT or computers</v>
      </c>
      <c r="Z82" s="8"/>
      <c r="AK82" s="8"/>
      <c r="AO82" s="8"/>
      <c r="AQ82" t="s">
        <v>1116</v>
      </c>
      <c r="AT82" s="9"/>
      <c r="BB82" s="8"/>
      <c r="BE82" t="str">
        <v>I've watched someone else play similar games before (similar genre, aesthetics, tasks/goals).</v>
      </c>
      <c r="BF82" s="8"/>
      <c r="BK82" s="9"/>
      <c r="CD82" s="8"/>
      <c r="CF82" s="9"/>
      <c r="DK82" s="8"/>
      <c r="DM82" s="9"/>
      <c r="DP82" s="8"/>
      <c r="DQ82" t="str">
        <v>character design</v>
      </c>
      <c r="DS82" s="11" t="s">
        <v>1235</v>
      </c>
      <c r="DT82" s="8"/>
      <c r="DW82" s="8"/>
      <c r="EA82" s="9"/>
      <c r="EC82" s="8"/>
      <c r="EG82" s="8"/>
      <c r="EI82" s="8"/>
      <c r="EK82" s="8"/>
      <c r="EM82" s="8"/>
      <c r="EN82" s="9"/>
      <c r="EP82" s="38"/>
      <c r="ER82" s="39"/>
      <c r="ET82" s="9"/>
      <c r="EU82" s="85" t="str">
        <f t="shared" ref="EU82" si="15">EV10</f>
        <v>DIALOGUES</v>
      </c>
      <c r="EV82" s="9"/>
      <c r="EX82" s="9"/>
      <c r="EY82" s="9"/>
      <c r="FA82" s="38"/>
      <c r="FC82" s="38"/>
      <c r="FE82" s="38"/>
      <c r="FF82" s="38"/>
      <c r="FH82" s="38"/>
      <c r="FJ82" s="38"/>
      <c r="FK82" s="38"/>
      <c r="FM82" s="8"/>
      <c r="FN82" s="38" t="str">
        <v>Yes (lore)</v>
      </c>
      <c r="FP82" s="84" t="str">
        <v>Poppy Playtime (lore)</v>
      </c>
      <c r="FQ82" s="83" t="s">
        <v>1533</v>
      </c>
      <c r="FU82" s="39" t="str">
        <v>(lore)</v>
      </c>
      <c r="GC82" s="9"/>
      <c r="GD82" s="9"/>
      <c r="GE82" s="9"/>
      <c r="GF82" s="9"/>
      <c r="GH82" s="78"/>
    </row>
    <row r="83" spans="9:190" x14ac:dyDescent="0.3">
      <c r="I83" t="s">
        <v>1345</v>
      </c>
      <c r="J83" t="s">
        <v>1295</v>
      </c>
      <c r="K83" t="s">
        <v>1296</v>
      </c>
      <c r="L83" t="s">
        <v>1338</v>
      </c>
      <c r="T83" s="8"/>
      <c r="W83" t="str">
        <v>I play games based around action and skill</v>
      </c>
      <c r="X83" t="str">
        <v>IT or computers</v>
      </c>
      <c r="Z83" s="8"/>
      <c r="AK83" s="8"/>
      <c r="AO83" s="8"/>
      <c r="AQ83" t="s">
        <v>1117</v>
      </c>
      <c r="AT83" s="9"/>
      <c r="BB83" s="8"/>
      <c r="BE83" t="str">
        <v>I've already played a very similar game before (also with Sam the dog and Max the rabbit).</v>
      </c>
      <c r="BF83" s="8"/>
      <c r="BK83" s="9"/>
      <c r="CD83" s="8"/>
      <c r="CF83" s="9"/>
      <c r="DK83" s="8"/>
      <c r="DM83" s="9"/>
      <c r="DP83" s="8"/>
      <c r="DQ83" t="str">
        <v>dialogues or diegetic texts (bio weapon for $1BN)</v>
      </c>
      <c r="DS83" t="str" cm="1">
        <f t="array" ref="DS83:DS94">_xlfn.UNIQUE(DS38:DS80)</f>
        <v>objects</v>
      </c>
      <c r="DT83" s="8"/>
      <c r="DW83" s="8"/>
      <c r="EA83" s="9"/>
      <c r="EC83" s="8"/>
      <c r="EG83" s="8"/>
      <c r="EI83" s="8"/>
      <c r="EK83" s="8"/>
      <c r="EM83" s="8"/>
      <c r="EN83" s="9"/>
      <c r="EP83" s="38"/>
      <c r="ER83" s="39"/>
      <c r="ET83" s="9"/>
      <c r="EU83" s="85" t="str">
        <f>EV25</f>
        <v>DIALOGUES</v>
      </c>
      <c r="EV83" s="9"/>
      <c r="EX83" s="9"/>
      <c r="EY83" s="9"/>
      <c r="FA83" s="38"/>
      <c r="FC83" s="38"/>
      <c r="FE83" s="38"/>
      <c r="FF83" s="38"/>
      <c r="FH83" s="38"/>
      <c r="FJ83" s="38"/>
      <c r="FK83" s="38"/>
      <c r="FM83" s="8"/>
      <c r="FN83" s="38" t="str">
        <v>Yes (immersion)</v>
      </c>
      <c r="FP83" s="84" t="str">
        <v>Poppy Playtime (meaningful)</v>
      </c>
      <c r="FQ83" s="83" t="s">
        <v>1533</v>
      </c>
      <c r="FU83" s="39" t="str">
        <v>(comprehension)</v>
      </c>
      <c r="GC83" s="9"/>
      <c r="GD83" s="9"/>
      <c r="GE83" s="9"/>
      <c r="GF83" s="9"/>
      <c r="GH83" s="78"/>
    </row>
    <row r="84" spans="9:190" x14ac:dyDescent="0.3">
      <c r="I84" t="s">
        <v>1345</v>
      </c>
      <c r="J84" t="s">
        <v>1295</v>
      </c>
      <c r="K84" t="s">
        <v>1348</v>
      </c>
      <c r="L84" t="s">
        <v>1339</v>
      </c>
      <c r="T84" s="8"/>
      <c r="W84" t="str">
        <v>I play adventure games or games with an open world</v>
      </c>
      <c r="X84" t="str">
        <v>none of the above</v>
      </c>
      <c r="Z84" s="8"/>
      <c r="AK84" s="8"/>
      <c r="AO84" s="8"/>
      <c r="AQ84" t="s">
        <v>1115</v>
      </c>
      <c r="AT84" s="9"/>
      <c r="BB84" s="8"/>
      <c r="BF84" s="8"/>
      <c r="BK84" s="9"/>
      <c r="CD84" s="8"/>
      <c r="CF84" s="9"/>
      <c r="DK84" s="8"/>
      <c r="DM84" s="9"/>
      <c r="DP84" s="8"/>
      <c r="DQ84" t="str">
        <v>dialogues (online payment)</v>
      </c>
      <c r="DS84" t="str">
        <v>diegetic texts (relax)</v>
      </c>
      <c r="DT84" s="8"/>
      <c r="DW84" s="8"/>
      <c r="EA84" s="9"/>
      <c r="EC84" s="8"/>
      <c r="EG84" s="8"/>
      <c r="EI84" s="8"/>
      <c r="EK84" s="8"/>
      <c r="EM84" s="8"/>
      <c r="EN84" s="9"/>
      <c r="EP84" s="38"/>
      <c r="ER84" s="39"/>
      <c r="ET84" s="9"/>
      <c r="EU84" s="85" t="str">
        <f>EV29</f>
        <v>DIALOGUES</v>
      </c>
      <c r="EV84" s="9"/>
      <c r="EX84" s="9"/>
      <c r="EY84" s="9"/>
      <c r="FA84" s="38"/>
      <c r="FC84" s="38"/>
      <c r="FE84" s="38"/>
      <c r="FF84" s="38"/>
      <c r="FH84" s="38"/>
      <c r="FJ84" s="38"/>
      <c r="FK84" s="38"/>
      <c r="FM84" s="8"/>
      <c r="FN84" s="38" t="str">
        <v>Yes (humour)</v>
      </c>
      <c r="FP84" s="84" t="str">
        <v>(not remember)</v>
      </c>
      <c r="FQ84" s="83" t="s">
        <v>1389</v>
      </c>
      <c r="FU84" s="39" t="str">
        <v>(gameplay)</v>
      </c>
      <c r="GC84" s="9"/>
      <c r="GD84" s="9"/>
      <c r="GE84" s="9"/>
      <c r="GF84" s="9"/>
      <c r="GH84" s="78"/>
    </row>
    <row r="85" spans="9:190" x14ac:dyDescent="0.3">
      <c r="I85" t="s">
        <v>1288</v>
      </c>
      <c r="J85" t="s">
        <v>1289</v>
      </c>
      <c r="K85" t="s">
        <v>1348</v>
      </c>
      <c r="L85" t="s">
        <v>1287</v>
      </c>
      <c r="T85" s="8"/>
      <c r="W85" t="str">
        <v>I play games based around strategy and planning</v>
      </c>
      <c r="X85" t="str">
        <v>none of the above</v>
      </c>
      <c r="Z85" s="8"/>
      <c r="AK85" s="8"/>
      <c r="AO85" s="8"/>
      <c r="AQ85" t="s">
        <v>1118</v>
      </c>
      <c r="AT85" s="9"/>
      <c r="BB85" s="8"/>
      <c r="BF85" s="8"/>
      <c r="BK85" s="9"/>
      <c r="CD85" s="8"/>
      <c r="CF85" s="9"/>
      <c r="DK85" s="8"/>
      <c r="DM85" s="9"/>
      <c r="DP85" s="8"/>
      <c r="DQ85" t="str">
        <v>diegetic texts (organ trader magazine)</v>
      </c>
      <c r="DS85" t="str">
        <v>dialogues</v>
      </c>
      <c r="DT85" s="8"/>
      <c r="DW85" s="8"/>
      <c r="EA85" s="9"/>
      <c r="EC85" s="8"/>
      <c r="EG85" s="8"/>
      <c r="EI85" s="8"/>
      <c r="EK85" s="8"/>
      <c r="EM85" s="8"/>
      <c r="EN85" s="9"/>
      <c r="EP85" s="38"/>
      <c r="ER85" s="39"/>
      <c r="ET85" s="9"/>
      <c r="EU85" s="9"/>
      <c r="EV85" s="9"/>
      <c r="EX85" s="9"/>
      <c r="EY85" s="9"/>
      <c r="FA85" s="38"/>
      <c r="FC85" s="38"/>
      <c r="FE85" s="38"/>
      <c r="FF85" s="38"/>
      <c r="FH85" s="38"/>
      <c r="FJ85" s="38"/>
      <c r="FK85" s="38"/>
      <c r="FM85" s="8"/>
      <c r="FN85" s="38" t="str">
        <v>Yes (generally)</v>
      </c>
      <c r="FP85" s="84" t="str">
        <v>Overwatch (meaningful)</v>
      </c>
      <c r="FQ85" s="83" t="s">
        <v>1534</v>
      </c>
      <c r="FU85" s="39" t="str">
        <v>(comprehension)</v>
      </c>
      <c r="GC85" s="9"/>
      <c r="GD85" s="9"/>
      <c r="GE85" s="9"/>
      <c r="GF85" s="9"/>
      <c r="GH85" s="78"/>
    </row>
    <row r="86" spans="9:190" x14ac:dyDescent="0.3">
      <c r="I86" t="s">
        <v>1347</v>
      </c>
      <c r="J86" t="s">
        <v>1347</v>
      </c>
      <c r="K86" t="s">
        <v>1292</v>
      </c>
      <c r="L86" t="s">
        <v>1340</v>
      </c>
      <c r="T86" s="8"/>
      <c r="W86" t="str">
        <v>I play games based around action and skill</v>
      </c>
      <c r="X86" t="str">
        <v>none of the above</v>
      </c>
      <c r="Z86" s="8"/>
      <c r="AK86" s="8"/>
      <c r="AO86" s="8"/>
      <c r="AQ86" t="s">
        <v>1119</v>
      </c>
      <c r="AT86" s="9"/>
      <c r="BB86" s="8"/>
      <c r="BF86" s="8"/>
      <c r="BK86" s="9"/>
      <c r="CD86" s="8"/>
      <c r="CF86" s="9"/>
      <c r="DK86" s="8"/>
      <c r="DM86" s="9"/>
      <c r="DP86" s="8"/>
      <c r="DQ86" t="str">
        <v>objects (cameras)</v>
      </c>
      <c r="DS86" t="str">
        <v>diegetic texts (jobs outside, crossed off)</v>
      </c>
      <c r="DT86" s="8"/>
      <c r="DW86" s="8"/>
      <c r="EA86" s="9"/>
      <c r="EC86" s="8"/>
      <c r="EG86" s="8"/>
      <c r="EI86" s="8"/>
      <c r="EK86" s="8"/>
      <c r="EM86" s="8"/>
      <c r="EN86" s="9"/>
      <c r="EP86" s="38"/>
      <c r="ER86" s="39"/>
      <c r="ET86" s="9"/>
      <c r="EU86" s="9"/>
      <c r="EV86" s="9"/>
      <c r="EX86" s="9"/>
      <c r="EY86" s="9"/>
      <c r="FA86" s="38"/>
      <c r="FC86" s="38"/>
      <c r="FE86" s="38"/>
      <c r="FF86" s="38"/>
      <c r="FH86" s="38"/>
      <c r="FJ86" s="38"/>
      <c r="FK86" s="38"/>
      <c r="FM86" s="8"/>
      <c r="FN86" s="38" t="str">
        <v>No (generally)</v>
      </c>
      <c r="FP86" s="84" t="str">
        <v>Overwatch (design)</v>
      </c>
      <c r="FQ86" s="83" t="s">
        <v>1534</v>
      </c>
      <c r="FU86" s="39" t="str">
        <v>(design)</v>
      </c>
      <c r="GC86" s="9"/>
      <c r="GD86" s="9"/>
      <c r="GE86" s="9"/>
      <c r="GF86" s="9"/>
      <c r="GH86" s="78"/>
    </row>
    <row r="87" spans="9:190" x14ac:dyDescent="0.3">
      <c r="I87" s="117" t="s">
        <v>1058</v>
      </c>
      <c r="J87" s="117"/>
      <c r="K87" s="117"/>
      <c r="T87" s="8"/>
      <c r="W87" t="str">
        <v>I play puzzle games, or educational games, or logical games, or brain teasers</v>
      </c>
      <c r="X87" t="str">
        <v>none of the above</v>
      </c>
      <c r="Z87" s="8"/>
      <c r="AK87" s="8"/>
      <c r="AO87" s="8"/>
      <c r="AQ87" t="s">
        <v>1120</v>
      </c>
      <c r="AT87" s="9"/>
      <c r="BB87" s="8"/>
      <c r="BF87" s="8"/>
      <c r="BK87" s="9"/>
      <c r="CD87" s="8"/>
      <c r="CF87" s="9"/>
      <c r="DK87" s="8"/>
      <c r="DM87" s="9"/>
      <c r="DP87" s="8"/>
      <c r="DQ87" t="str">
        <v>dialogues or diegetic texts (false advertising)</v>
      </c>
      <c r="DS87" t="str">
        <v>character design</v>
      </c>
      <c r="DT87" s="8"/>
      <c r="DW87" s="8"/>
      <c r="EA87" s="9"/>
      <c r="EC87" s="8"/>
      <c r="EG87" s="8"/>
      <c r="EI87" s="8"/>
      <c r="EK87" s="8"/>
      <c r="EM87" s="8"/>
      <c r="EN87" s="9"/>
      <c r="EP87" s="38"/>
      <c r="ER87" s="39"/>
      <c r="ET87" s="9"/>
      <c r="EU87" s="9"/>
      <c r="EV87" s="9"/>
      <c r="EX87" s="9"/>
      <c r="EY87" s="9"/>
      <c r="FA87" s="38"/>
      <c r="FC87" s="38"/>
      <c r="FE87" s="38"/>
      <c r="FF87" s="38"/>
      <c r="FH87" s="38"/>
      <c r="FJ87" s="38"/>
      <c r="FK87" s="38"/>
      <c r="FM87" s="8"/>
      <c r="FN87" s="38" t="str">
        <v>Yes (gameplay)</v>
      </c>
      <c r="FP87" s="84" t="str">
        <v>Stardew Valley (specific case)</v>
      </c>
      <c r="FQ87" s="83" t="s">
        <v>1518</v>
      </c>
      <c r="FU87" s="39" t="str">
        <v>(comprehension)</v>
      </c>
      <c r="GC87" s="9"/>
      <c r="GD87" s="9"/>
      <c r="GE87" s="9"/>
      <c r="GF87" s="9"/>
      <c r="GH87" s="78"/>
    </row>
    <row r="88" spans="9:190" x14ac:dyDescent="0.3">
      <c r="I88" t="str" cm="1">
        <f t="array" ref="I88:I92">_xlfn.UNIQUE(I37:I86)</f>
        <v>Action</v>
      </c>
      <c r="J88" t="str" cm="1">
        <f t="array" ref="J88:J95">_xlfn.UNIQUE(J37:J86)</f>
        <v>Fantasy</v>
      </c>
      <c r="K88" t="str" cm="1">
        <f t="array" ref="K88:K90">_xlfn.UNIQUE(K37:K86)</f>
        <v>Medium (or Smaller-turned-bigger)</v>
      </c>
      <c r="T88" s="8"/>
      <c r="W88" t="str">
        <v>I play games based around the plot/dialogues or I play RPGs</v>
      </c>
      <c r="X88" t="str">
        <v>translation (in general)</v>
      </c>
      <c r="Z88" s="8"/>
      <c r="AK88" s="8"/>
      <c r="AO88" s="8"/>
      <c r="AQ88" t="s">
        <v>1121</v>
      </c>
      <c r="AT88" s="9"/>
      <c r="BB88" s="8"/>
      <c r="BF88" s="8"/>
      <c r="BK88" s="9"/>
      <c r="CD88" s="8"/>
      <c r="CF88" s="9"/>
      <c r="DK88" s="8"/>
      <c r="DM88" s="9"/>
      <c r="DP88" s="8"/>
      <c r="DQ88" t="str">
        <v>diegetic texts (unspecified)</v>
      </c>
      <c r="DS88" t="str">
        <v>diegetic texts (adverts outside)</v>
      </c>
      <c r="DT88" s="8"/>
      <c r="DW88" s="8"/>
      <c r="EA88" s="9"/>
      <c r="EC88" s="8"/>
      <c r="EG88" s="8"/>
      <c r="EI88" s="8"/>
      <c r="EK88" s="8"/>
      <c r="EM88" s="8"/>
      <c r="EN88" s="9"/>
      <c r="EP88" s="38"/>
      <c r="ER88" s="39"/>
      <c r="ET88" s="9"/>
      <c r="EU88" s="9"/>
      <c r="EV88" s="9"/>
      <c r="EX88" s="9"/>
      <c r="EY88" s="9"/>
      <c r="FA88" s="38"/>
      <c r="FC88" s="38"/>
      <c r="FE88" s="38"/>
      <c r="FF88" s="38"/>
      <c r="FH88" s="38"/>
      <c r="FJ88" s="38"/>
      <c r="FK88" s="38"/>
      <c r="FM88" s="8"/>
      <c r="FN88" s="38" t="str">
        <v>No (generally)</v>
      </c>
      <c r="FP88" s="84" t="str">
        <v>Yes (gameplay)</v>
      </c>
      <c r="FQ88" s="83" t="s">
        <v>1526</v>
      </c>
      <c r="FU88" s="39" t="str">
        <v>(authorial intent)</v>
      </c>
      <c r="GC88" s="9"/>
      <c r="GD88" s="9"/>
      <c r="GE88" s="9"/>
      <c r="GF88" s="9"/>
      <c r="GH88" s="78"/>
    </row>
    <row r="89" spans="9:190" x14ac:dyDescent="0.3">
      <c r="I89" t="str">
        <v>Logic</v>
      </c>
      <c r="J89" t="str">
        <v>Horror</v>
      </c>
      <c r="K89" t="str">
        <v>Bigger</v>
      </c>
      <c r="T89" s="8"/>
      <c r="W89" t="str">
        <v>I play games based around the plot/dialogues or I play RPGs</v>
      </c>
      <c r="X89" t="str">
        <v>none of the above</v>
      </c>
      <c r="Z89" s="8"/>
      <c r="AK89" s="8"/>
      <c r="AO89" s="8"/>
      <c r="AQ89" t="s">
        <v>1122</v>
      </c>
      <c r="AT89" s="9"/>
      <c r="BB89" s="8"/>
      <c r="BF89" s="8"/>
      <c r="BK89" s="9"/>
      <c r="CD89" s="8"/>
      <c r="CF89" s="9"/>
      <c r="DK89" s="8"/>
      <c r="DM89" s="9"/>
      <c r="DP89" s="8"/>
      <c r="DQ89" t="str">
        <v>diegetic texts (buy 1 get 1)</v>
      </c>
      <c r="DS89" t="str">
        <v>diegetic texts (jobs outside)</v>
      </c>
      <c r="DT89" s="8"/>
      <c r="DW89" s="8"/>
      <c r="EA89" s="9"/>
      <c r="EC89" s="8"/>
      <c r="EG89" s="8"/>
      <c r="EI89" s="8"/>
      <c r="EK89" s="8"/>
      <c r="EM89" s="8"/>
      <c r="EN89" s="9"/>
      <c r="EP89" s="38"/>
      <c r="ER89" s="39"/>
      <c r="ET89" s="9"/>
      <c r="EU89" s="9"/>
      <c r="EV89" s="9"/>
      <c r="EX89" s="9"/>
      <c r="EY89" s="9"/>
      <c r="FA89" s="38"/>
      <c r="FC89" s="38"/>
      <c r="FE89" s="38"/>
      <c r="FF89" s="38"/>
      <c r="FH89" s="38"/>
      <c r="FJ89" s="38"/>
      <c r="FK89" s="38"/>
      <c r="FM89" s="8"/>
      <c r="FN89" s="38" t="str">
        <v>Yes (gameplay)</v>
      </c>
      <c r="FP89" s="84" t="str">
        <v>Cyberpunk 2077 (design)</v>
      </c>
      <c r="FQ89" s="83" t="s">
        <v>1527</v>
      </c>
      <c r="FU89" s="39" t="str">
        <v>(applicability)</v>
      </c>
      <c r="GC89" s="9"/>
      <c r="GD89" s="9"/>
      <c r="GE89" s="9"/>
      <c r="GF89" s="9"/>
      <c r="GH89" s="78"/>
    </row>
    <row r="90" spans="9:190" x14ac:dyDescent="0.3">
      <c r="I90" t="str">
        <v>Simulation</v>
      </c>
      <c r="J90" t="str">
        <v>War</v>
      </c>
      <c r="K90" t="str">
        <v>Smaller</v>
      </c>
      <c r="T90" s="8"/>
      <c r="W90" t="str">
        <v>I play puzzle games, or educational games, or logical games, or brain teasers</v>
      </c>
      <c r="X90" t="str">
        <v>none of the above</v>
      </c>
      <c r="Z90" s="8"/>
      <c r="AK90" s="8"/>
      <c r="AO90" s="8"/>
      <c r="AQ90" t="s">
        <v>1123</v>
      </c>
      <c r="AT90" s="9"/>
      <c r="BB90" s="8"/>
      <c r="BF90" s="8"/>
      <c r="BK90" s="9"/>
      <c r="CD90" s="8"/>
      <c r="CF90" s="9"/>
      <c r="DK90" s="8"/>
      <c r="DM90" s="9"/>
      <c r="DP90" s="8"/>
      <c r="DQ90" t="str">
        <v>dialogues (bigger inconvenience, bigger price)</v>
      </c>
      <c r="DS90" t="str">
        <v>objects or diegetic text (tattoo)</v>
      </c>
      <c r="DT90" s="8"/>
      <c r="DW90" s="8"/>
      <c r="EA90" s="9"/>
      <c r="EC90" s="8"/>
      <c r="EG90" s="8"/>
      <c r="EI90" s="8"/>
      <c r="EK90" s="8"/>
      <c r="EM90" s="8"/>
      <c r="EN90" s="9"/>
      <c r="EP90" s="38"/>
      <c r="ER90" s="39"/>
      <c r="ET90" s="9"/>
      <c r="EU90" s="9"/>
      <c r="EV90" s="9"/>
      <c r="EX90" s="9"/>
      <c r="EY90" s="9"/>
      <c r="FA90" s="38"/>
      <c r="FC90" s="38"/>
      <c r="FE90" s="38"/>
      <c r="FF90" s="38"/>
      <c r="FH90" s="38"/>
      <c r="FJ90" s="38"/>
      <c r="FK90" s="38"/>
      <c r="FM90" s="8"/>
      <c r="FN90" s="38" t="str">
        <v>Yes (comprehension)</v>
      </c>
      <c r="FP90" s="84" t="str">
        <v>Cyberpunk 2077 (humour)</v>
      </c>
      <c r="FQ90" s="83" t="s">
        <v>1527</v>
      </c>
      <c r="FU90" s="39"/>
      <c r="GC90" s="9"/>
      <c r="GD90" s="9"/>
      <c r="GE90" s="9"/>
      <c r="GF90" s="9"/>
      <c r="GH90" s="78"/>
    </row>
    <row r="91" spans="9:190" x14ac:dyDescent="0.3">
      <c r="I91" t="str">
        <v>Role-play</v>
      </c>
      <c r="J91" t="str">
        <v>Abstract</v>
      </c>
      <c r="T91" s="8"/>
      <c r="W91" t="str">
        <v>I play games based around strategy and planning</v>
      </c>
      <c r="X91" t="str">
        <v>none of the above</v>
      </c>
      <c r="Z91" s="8"/>
      <c r="AK91" s="8"/>
      <c r="AO91" s="8"/>
      <c r="AQ91" s="11" t="s">
        <v>1131</v>
      </c>
      <c r="AT91" s="9"/>
      <c r="BB91" s="8"/>
      <c r="BF91" s="8"/>
      <c r="BK91" s="9"/>
      <c r="CD91" s="8"/>
      <c r="CF91" s="9"/>
      <c r="DK91" s="8"/>
      <c r="DM91" s="9"/>
      <c r="DN91" s="11"/>
      <c r="DP91" s="8"/>
      <c r="DQ91" t="str">
        <v>dialogues or diegetic texts (his wares)</v>
      </c>
      <c r="DS91" t="str">
        <v>objects or diegetic texts (relax space)</v>
      </c>
      <c r="DT91" s="8"/>
      <c r="DW91" s="8"/>
      <c r="EA91" s="9"/>
      <c r="EC91" s="8"/>
      <c r="EG91" s="8"/>
      <c r="EI91" s="8"/>
      <c r="EK91" s="8"/>
      <c r="EM91" s="8"/>
      <c r="EN91" s="9"/>
      <c r="EP91" s="38"/>
      <c r="ER91" s="39"/>
      <c r="ET91" s="9"/>
      <c r="EU91" s="9"/>
      <c r="EV91" s="9"/>
      <c r="EX91" s="9"/>
      <c r="EY91" s="9"/>
      <c r="FA91" s="38"/>
      <c r="FC91" s="38"/>
      <c r="FE91" s="38"/>
      <c r="FF91" s="38"/>
      <c r="FH91" s="38"/>
      <c r="FJ91" s="38"/>
      <c r="FK91" s="38"/>
      <c r="FM91" s="8"/>
      <c r="FN91" s="38" t="str">
        <v>Yes if authorial intent</v>
      </c>
      <c r="FP91" s="84" t="str">
        <v>Cyberpunk 2077 (meaningful)</v>
      </c>
      <c r="FQ91" s="83" t="s">
        <v>1527</v>
      </c>
      <c r="FU91" s="39"/>
      <c r="GC91" s="9"/>
      <c r="GD91" s="9"/>
      <c r="GE91" s="9"/>
      <c r="GF91" s="9"/>
      <c r="GH91" s="78"/>
    </row>
    <row r="92" spans="9:190" x14ac:dyDescent="0.3">
      <c r="I92" t="str">
        <v>Unspecified (game system, not game)</v>
      </c>
      <c r="J92" t="str">
        <v>Cozy</v>
      </c>
      <c r="T92" s="8"/>
      <c r="W92" t="str">
        <v>I play adventure games or games with an open world</v>
      </c>
      <c r="X92" t="str">
        <v>translation (in general)</v>
      </c>
      <c r="Z92" s="8"/>
      <c r="AK92" s="8"/>
      <c r="AO92" s="8"/>
      <c r="AQ92" t="s">
        <v>1092</v>
      </c>
      <c r="AT92" s="9"/>
      <c r="BB92" s="8"/>
      <c r="BF92" s="8"/>
      <c r="BK92" s="9"/>
      <c r="CD92" s="8"/>
      <c r="CF92" s="9"/>
      <c r="DK92" s="8"/>
      <c r="DM92" s="9"/>
      <c r="DP92" s="8"/>
      <c r="DQ92" t="str">
        <v>dialogues or diegetic texts (his prices)</v>
      </c>
      <c r="DS92" t="str">
        <v>diegetic texts (tattoo)</v>
      </c>
      <c r="DT92" s="8"/>
      <c r="DW92" s="8"/>
      <c r="EA92" s="9"/>
      <c r="EC92" s="8"/>
      <c r="EG92" s="8"/>
      <c r="EI92" s="8"/>
      <c r="EK92" s="8"/>
      <c r="EM92" s="8"/>
      <c r="EN92" s="9"/>
      <c r="EP92" s="38"/>
      <c r="ER92" s="39"/>
      <c r="ET92" s="9"/>
      <c r="EU92" s="9"/>
      <c r="EV92" s="9"/>
      <c r="EX92" s="9"/>
      <c r="EY92" s="9"/>
      <c r="FA92" s="38"/>
      <c r="FC92" s="38"/>
      <c r="FE92" s="38"/>
      <c r="FF92" s="38"/>
      <c r="FH92" s="38"/>
      <c r="FJ92" s="38"/>
      <c r="FK92" s="38"/>
      <c r="FM92" s="8"/>
      <c r="FN92" s="38" t="str">
        <v>Yes (immersion)</v>
      </c>
      <c r="FP92" s="84" t="str">
        <v>GTA V (design)</v>
      </c>
      <c r="FQ92" s="83" t="s">
        <v>1529</v>
      </c>
      <c r="GC92" s="9"/>
      <c r="GD92" s="9"/>
      <c r="GE92" s="9"/>
      <c r="GF92" s="9"/>
      <c r="GH92" s="78"/>
    </row>
    <row r="93" spans="9:190" x14ac:dyDescent="0.3">
      <c r="J93" t="str">
        <v>Sci-fi</v>
      </c>
      <c r="T93" s="8"/>
      <c r="W93" t="str">
        <v>I play games based around action and skill</v>
      </c>
      <c r="X93" t="str">
        <v>translating games</v>
      </c>
      <c r="Z93" s="8"/>
      <c r="AK93" s="8"/>
      <c r="AO93" s="8"/>
      <c r="AQ93" t="s">
        <v>1088</v>
      </c>
      <c r="AT93" s="9"/>
      <c r="BB93" s="8"/>
      <c r="BF93" s="8"/>
      <c r="BK93" s="9"/>
      <c r="CD93" s="8"/>
      <c r="CF93" s="9"/>
      <c r="DK93" s="8"/>
      <c r="DM93" s="9"/>
      <c r="DP93" s="8"/>
      <c r="DQ93" t="str">
        <v>diegetic texts (tongues freezer)</v>
      </c>
      <c r="DS93" t="str">
        <v>objects or diegetic text or dialogues (explicit mentions of tattoo business)</v>
      </c>
      <c r="DT93" s="8"/>
      <c r="DW93" s="8"/>
      <c r="EA93" s="9"/>
      <c r="EC93" s="8"/>
      <c r="EG93" s="8"/>
      <c r="EI93" s="8"/>
      <c r="EK93" s="8"/>
      <c r="EM93" s="8"/>
      <c r="EN93" s="9"/>
      <c r="EP93" s="38"/>
      <c r="ER93" s="39"/>
      <c r="ET93" s="9"/>
      <c r="EU93" s="9"/>
      <c r="EV93" s="9"/>
      <c r="EX93" s="9"/>
      <c r="EY93" s="9"/>
      <c r="FA93" s="38"/>
      <c r="FC93" s="38"/>
      <c r="FE93" s="38"/>
      <c r="FF93" s="38"/>
      <c r="FH93" s="38"/>
      <c r="FJ93" s="38"/>
      <c r="FK93" s="38"/>
      <c r="FM93" s="8"/>
      <c r="FN93" s="38" t="str">
        <v>Yes (gameplay)</v>
      </c>
      <c r="FP93" s="84" t="str">
        <v>GTA V (humour)</v>
      </c>
      <c r="FQ93" s="83" t="s">
        <v>1529</v>
      </c>
      <c r="GC93" s="9"/>
      <c r="GD93" s="9"/>
      <c r="GE93" s="9"/>
      <c r="GF93" s="9"/>
      <c r="GH93" s="78"/>
    </row>
    <row r="94" spans="9:190" x14ac:dyDescent="0.3">
      <c r="J94" t="str">
        <v>Historical</v>
      </c>
      <c r="T94" s="8"/>
      <c r="W94" t="str">
        <v>several years ago, I used to play more</v>
      </c>
      <c r="Z94" s="8"/>
      <c r="AK94" s="8"/>
      <c r="AO94" s="8"/>
      <c r="AQ94" t="s">
        <v>1089</v>
      </c>
      <c r="AT94" s="9"/>
      <c r="BB94" s="8"/>
      <c r="BF94" s="8"/>
      <c r="BK94" s="9"/>
      <c r="CD94" s="8"/>
      <c r="CF94" s="9"/>
      <c r="DK94" s="8"/>
      <c r="DM94" s="9"/>
      <c r="DP94" s="8"/>
      <c r="DQ94" t="str">
        <v>dialogues or diegetic texts (inconvenience store)</v>
      </c>
      <c r="DS94" t="str">
        <v>objects or diegetic texts (tattoo)</v>
      </c>
      <c r="DT94" s="8"/>
      <c r="DW94" s="8"/>
      <c r="EA94" s="9"/>
      <c r="EC94" s="8"/>
      <c r="EG94" s="8"/>
      <c r="EI94" s="8"/>
      <c r="EK94" s="8"/>
      <c r="EM94" s="8"/>
      <c r="EN94" s="9"/>
      <c r="EP94" s="38"/>
      <c r="ER94" s="39"/>
      <c r="ET94" s="9"/>
      <c r="EU94" s="9"/>
      <c r="EV94" s="9"/>
      <c r="EX94" s="9"/>
      <c r="EY94" s="9"/>
      <c r="FA94" s="38"/>
      <c r="FC94" s="38"/>
      <c r="FE94" s="38"/>
      <c r="FF94" s="38"/>
      <c r="FH94" s="38"/>
      <c r="FJ94" s="38"/>
      <c r="FK94" s="38"/>
      <c r="FM94" s="8"/>
      <c r="FN94" s="38" t="str">
        <v>No (immersion)</v>
      </c>
      <c r="FP94" s="84" t="str">
        <v>GTA V (meaningful)</v>
      </c>
      <c r="FQ94" s="83" t="s">
        <v>1529</v>
      </c>
      <c r="GC94" s="9"/>
      <c r="GD94" s="9"/>
      <c r="GE94" s="9"/>
      <c r="GF94" s="9"/>
      <c r="GH94" s="78"/>
    </row>
    <row r="95" spans="9:190" x14ac:dyDescent="0.3">
      <c r="J95" t="str">
        <v>Unspecified (game system, not game)</v>
      </c>
      <c r="T95" s="8"/>
      <c r="W95" t="str">
        <v>I play games based around action and skill</v>
      </c>
      <c r="X95" s="11" t="s">
        <v>1058</v>
      </c>
      <c r="Z95" s="8"/>
      <c r="AK95" s="8"/>
      <c r="AO95" s="8"/>
      <c r="AQ95" t="s">
        <v>1088</v>
      </c>
      <c r="AT95" s="9"/>
      <c r="BB95" s="8"/>
      <c r="BF95" s="8"/>
      <c r="BK95" s="9"/>
      <c r="CD95" s="8"/>
      <c r="CF95" s="9"/>
      <c r="DK95" s="8"/>
      <c r="DM95" s="9"/>
      <c r="DP95" s="8"/>
      <c r="DQ95" t="str">
        <v>diegetic text (food and drinks)</v>
      </c>
      <c r="DT95" s="8"/>
      <c r="DW95" s="8"/>
      <c r="EA95" s="9"/>
      <c r="EC95" s="8"/>
      <c r="EG95" s="8"/>
      <c r="EI95" s="8"/>
      <c r="EK95" s="8"/>
      <c r="EM95" s="8"/>
      <c r="EN95" s="9"/>
      <c r="EP95" s="38"/>
      <c r="ER95" s="39"/>
      <c r="ET95" s="9"/>
      <c r="EU95" s="9"/>
      <c r="EV95" s="9"/>
      <c r="EX95" s="9"/>
      <c r="EY95" s="9"/>
      <c r="FA95" s="38"/>
      <c r="FC95" s="38"/>
      <c r="FE95" s="38"/>
      <c r="FF95" s="38"/>
      <c r="FH95" s="38"/>
      <c r="FJ95" s="38"/>
      <c r="FK95" s="38"/>
      <c r="FM95" s="8"/>
      <c r="FN95" s="38" t="str">
        <v>No (lore)</v>
      </c>
      <c r="FP95" s="84" t="str">
        <v>Yes (underspecified)</v>
      </c>
      <c r="FQ95" s="83" t="s">
        <v>1499</v>
      </c>
      <c r="GC95" s="9"/>
      <c r="GD95" s="9"/>
      <c r="GE95" s="9"/>
      <c r="GF95" s="9"/>
      <c r="GH95" s="78"/>
    </row>
    <row r="96" spans="9:190" x14ac:dyDescent="0.3">
      <c r="T96" s="8"/>
      <c r="W96" t="str">
        <v>I play games based around the plot/dialogues or I play RPGs</v>
      </c>
      <c r="X96" t="str" cm="1">
        <f t="array" ref="X96:X105">_xlfn.UNIQUE(_xlfn.ANCHORARRAY(X36))</f>
        <v>none of the above</v>
      </c>
      <c r="Z96" s="8"/>
      <c r="AK96" s="8"/>
      <c r="AO96" s="8"/>
      <c r="AQ96" t="s">
        <v>1090</v>
      </c>
      <c r="AT96" s="9"/>
      <c r="BB96" s="8"/>
      <c r="BF96" s="8"/>
      <c r="BK96" s="9"/>
      <c r="CD96" s="8"/>
      <c r="CF96" s="9"/>
      <c r="DK96" s="8"/>
      <c r="DM96" s="9"/>
      <c r="DP96" s="8"/>
      <c r="DT96" s="8"/>
      <c r="DW96" s="8"/>
      <c r="EA96" s="9"/>
      <c r="EC96" s="8"/>
      <c r="EG96" s="8"/>
      <c r="EI96" s="8"/>
      <c r="EK96" s="8"/>
      <c r="EM96" s="8"/>
      <c r="EN96" s="9"/>
      <c r="EP96" s="38"/>
      <c r="ER96" s="39"/>
      <c r="ET96" s="9"/>
      <c r="EU96" s="9"/>
      <c r="EV96" s="9"/>
      <c r="EX96" s="9"/>
      <c r="EY96" s="9"/>
      <c r="FA96" s="38"/>
      <c r="FC96" s="38"/>
      <c r="FE96" s="38"/>
      <c r="FF96" s="38"/>
      <c r="FH96" s="38"/>
      <c r="FJ96" s="38"/>
      <c r="FK96" s="38"/>
      <c r="FM96" s="8"/>
      <c r="FN96" s="38" t="str">
        <v>Yes (comprehension)</v>
      </c>
      <c r="FP96" s="84" t="str">
        <v>Yes (immersive)</v>
      </c>
      <c r="FQ96" s="83" t="s">
        <v>1505</v>
      </c>
      <c r="GC96" s="9"/>
      <c r="GD96" s="9"/>
      <c r="GE96" s="9"/>
      <c r="GF96" s="9"/>
      <c r="GH96" s="78"/>
    </row>
    <row r="97" spans="20:190" x14ac:dyDescent="0.3">
      <c r="T97" s="8"/>
      <c r="W97" t="str">
        <v>I play adventure games or games with an open world</v>
      </c>
      <c r="X97" t="str">
        <v>translating games</v>
      </c>
      <c r="Z97" s="8"/>
      <c r="AK97" s="8"/>
      <c r="AO97" s="8"/>
      <c r="AQ97" t="s">
        <v>1089</v>
      </c>
      <c r="AT97" s="9"/>
      <c r="BB97" s="8"/>
      <c r="BF97" s="8"/>
      <c r="BK97" s="9"/>
      <c r="CD97" s="8"/>
      <c r="CF97" s="9"/>
      <c r="DK97" s="8"/>
      <c r="DM97" s="9"/>
      <c r="DP97" s="8"/>
      <c r="DT97" s="8"/>
      <c r="DW97" s="8"/>
      <c r="EA97" s="9"/>
      <c r="EC97" s="8"/>
      <c r="EG97" s="8"/>
      <c r="EI97" s="8"/>
      <c r="EK97" s="8"/>
      <c r="EM97" s="8"/>
      <c r="EN97" s="9"/>
      <c r="EP97" s="38"/>
      <c r="ER97" s="39"/>
      <c r="ET97" s="9"/>
      <c r="EU97" s="9"/>
      <c r="EV97" s="9"/>
      <c r="EX97" s="9"/>
      <c r="EY97" s="9"/>
      <c r="FA97" s="38"/>
      <c r="FC97" s="38"/>
      <c r="FE97" s="38"/>
      <c r="FF97" s="38"/>
      <c r="FH97" s="38"/>
      <c r="FJ97" s="38"/>
      <c r="FK97" s="38"/>
      <c r="FM97" s="8"/>
      <c r="FN97" s="38" t="str">
        <v>Yes (comprehension)</v>
      </c>
      <c r="FP97" s="84" t="str">
        <v>Yes (lore)</v>
      </c>
      <c r="FQ97" s="83" t="s">
        <v>1503</v>
      </c>
      <c r="GC97" s="9"/>
      <c r="GD97" s="9"/>
      <c r="GE97" s="9"/>
      <c r="GF97" s="9"/>
      <c r="GH97" s="78"/>
    </row>
    <row r="98" spans="20:190" x14ac:dyDescent="0.3">
      <c r="T98" s="8"/>
      <c r="W98" t="str">
        <v>I play puzzle games, or educational games, or logical games, or brain teasers</v>
      </c>
      <c r="X98" t="str">
        <v>translation (in general)</v>
      </c>
      <c r="Z98" s="8"/>
      <c r="AK98" s="8"/>
      <c r="AO98" s="8"/>
      <c r="AQ98" t="s">
        <v>1125</v>
      </c>
      <c r="AT98" s="9"/>
      <c r="BB98" s="8"/>
      <c r="BF98" s="8"/>
      <c r="BK98" s="9"/>
      <c r="CD98" s="8"/>
      <c r="CF98" s="9"/>
      <c r="DK98" s="8"/>
      <c r="DM98" s="9"/>
      <c r="DP98" s="8"/>
      <c r="DT98" s="8"/>
      <c r="DW98" s="8"/>
      <c r="EA98" s="9"/>
      <c r="EC98" s="8"/>
      <c r="EG98" s="8"/>
      <c r="EI98" s="8"/>
      <c r="EK98" s="8"/>
      <c r="EM98" s="8"/>
      <c r="EN98" s="9"/>
      <c r="EP98" s="38"/>
      <c r="ER98" s="39"/>
      <c r="ET98" s="9"/>
      <c r="EU98" s="9"/>
      <c r="EV98" s="9"/>
      <c r="EX98" s="9"/>
      <c r="EY98" s="9"/>
      <c r="FA98" s="38"/>
      <c r="FC98" s="38"/>
      <c r="FE98" s="38"/>
      <c r="FF98" s="38"/>
      <c r="FH98" s="38"/>
      <c r="FJ98" s="38"/>
      <c r="FK98" s="38"/>
      <c r="FM98" s="8"/>
      <c r="FN98" s="38" t="str">
        <v>Yes (generally)</v>
      </c>
      <c r="FP98" s="84" t="str">
        <v>Yes (humour)</v>
      </c>
      <c r="FQ98" s="83" t="s">
        <v>1472</v>
      </c>
      <c r="GC98" s="9"/>
      <c r="GD98" s="9"/>
      <c r="GE98" s="9"/>
      <c r="GF98" s="9"/>
      <c r="GH98" s="78"/>
    </row>
    <row r="99" spans="20:190" x14ac:dyDescent="0.3">
      <c r="T99" s="8"/>
      <c r="W99" t="str">
        <v>I play retro games or indies (games from independent creators)</v>
      </c>
      <c r="X99" t="str">
        <v>creating games</v>
      </c>
      <c r="Z99" s="8"/>
      <c r="AK99" s="8"/>
      <c r="AO99" s="8"/>
      <c r="AQ99" t="s">
        <v>1125</v>
      </c>
      <c r="AT99" s="9"/>
      <c r="BB99" s="8"/>
      <c r="BF99" s="8"/>
      <c r="BK99" s="9"/>
      <c r="CD99" s="8"/>
      <c r="CF99" s="9"/>
      <c r="DK99" s="8"/>
      <c r="DM99" s="9"/>
      <c r="DP99" s="8"/>
      <c r="DT99" s="8"/>
      <c r="DW99" s="8"/>
      <c r="EA99" s="9"/>
      <c r="EC99" s="8"/>
      <c r="EG99" s="8"/>
      <c r="EI99" s="8"/>
      <c r="EK99" s="8"/>
      <c r="EM99" s="8"/>
      <c r="EN99" s="9"/>
      <c r="EP99" s="38"/>
      <c r="ER99" s="39"/>
      <c r="ET99" s="9"/>
      <c r="EU99" s="9"/>
      <c r="EV99" s="9"/>
      <c r="EX99" s="9"/>
      <c r="EY99" s="9"/>
      <c r="FA99" s="38"/>
      <c r="FC99" s="38"/>
      <c r="FE99" s="38"/>
      <c r="FF99" s="38"/>
      <c r="FH99" s="38"/>
      <c r="FJ99" s="38"/>
      <c r="FK99" s="38"/>
      <c r="FM99" s="8"/>
      <c r="FN99" s="38" t="str">
        <v>Yes (humour)</v>
      </c>
      <c r="FP99" s="84" t="str">
        <v>No (underspecified)</v>
      </c>
      <c r="FQ99" s="83" t="s">
        <v>1522</v>
      </c>
      <c r="GC99" s="9"/>
      <c r="GD99" s="9"/>
      <c r="GE99" s="9"/>
      <c r="GF99" s="9"/>
      <c r="GH99" s="78"/>
    </row>
    <row r="100" spans="20:190" x14ac:dyDescent="0.3">
      <c r="T100" s="8"/>
      <c r="W100" t="str">
        <v>I play games based around strategy and planning</v>
      </c>
      <c r="X100" t="str">
        <v>essays and podcasts about games or the gaming industry</v>
      </c>
      <c r="Z100" s="8"/>
      <c r="AK100" s="8"/>
      <c r="AO100" s="8"/>
      <c r="AQ100" t="s">
        <v>1091</v>
      </c>
      <c r="AT100" s="9"/>
      <c r="BB100" s="8"/>
      <c r="BF100" s="8"/>
      <c r="BK100" s="9"/>
      <c r="CD100" s="8"/>
      <c r="CF100" s="9"/>
      <c r="DK100" s="8"/>
      <c r="DM100" s="9"/>
      <c r="DP100" s="8"/>
      <c r="DT100" s="8"/>
      <c r="DW100" s="8"/>
      <c r="EA100" s="9"/>
      <c r="EC100" s="8"/>
      <c r="EG100" s="8"/>
      <c r="EI100" s="8"/>
      <c r="EK100" s="8"/>
      <c r="EM100" s="8"/>
      <c r="EN100" s="9"/>
      <c r="EP100" s="38"/>
      <c r="ER100" s="39"/>
      <c r="ET100" s="9"/>
      <c r="EU100" s="9"/>
      <c r="EV100" s="9"/>
      <c r="EX100" s="9"/>
      <c r="EY100" s="9"/>
      <c r="FA100" s="38"/>
      <c r="FC100" s="38"/>
      <c r="FE100" s="38"/>
      <c r="FF100" s="38"/>
      <c r="FH100" s="38"/>
      <c r="FJ100" s="38"/>
      <c r="FK100" s="38"/>
      <c r="FM100" s="8"/>
      <c r="FN100" s="38"/>
      <c r="FP100" s="63"/>
      <c r="GC100" s="9"/>
      <c r="GD100" s="9"/>
      <c r="GE100" s="9"/>
      <c r="GF100" s="9"/>
      <c r="GH100" s="78"/>
    </row>
    <row r="101" spans="20:190" x14ac:dyDescent="0.3">
      <c r="T101" s="8"/>
      <c r="W101" t="str">
        <v>I play games based around strategy and planning</v>
      </c>
      <c r="X101" t="str">
        <v>reviewing, analysing games, or the gaming industry in general</v>
      </c>
      <c r="Z101" s="8"/>
      <c r="AK101" s="8"/>
      <c r="AO101" s="8"/>
      <c r="AQ101" t="s">
        <v>1092</v>
      </c>
      <c r="AT101" s="9"/>
      <c r="BB101" s="8"/>
      <c r="BF101" s="8"/>
      <c r="BK101" s="9"/>
      <c r="CD101" s="8"/>
      <c r="CF101" s="9"/>
      <c r="DK101" s="8"/>
      <c r="DM101" s="9"/>
      <c r="DP101" s="8"/>
      <c r="DT101" s="8"/>
      <c r="DW101" s="8"/>
      <c r="EA101" s="9"/>
      <c r="EC101" s="8"/>
      <c r="EG101" s="8"/>
      <c r="EI101" s="8"/>
      <c r="EK101" s="8"/>
      <c r="EM101" s="8"/>
      <c r="EN101" s="9"/>
      <c r="EP101" s="38"/>
      <c r="ER101" s="39"/>
      <c r="ET101" s="9"/>
      <c r="EV101" s="9"/>
      <c r="EX101" s="9"/>
      <c r="EY101" s="9"/>
      <c r="FA101" s="38"/>
      <c r="FC101" s="38"/>
      <c r="FE101" s="38"/>
      <c r="FF101" s="38"/>
      <c r="FH101" s="38"/>
      <c r="FJ101" s="38"/>
      <c r="FK101" s="38"/>
      <c r="FM101" s="8"/>
      <c r="FN101" s="63" t="s">
        <v>1397</v>
      </c>
      <c r="FP101" s="39"/>
      <c r="FQ101" s="89" t="s">
        <v>1397</v>
      </c>
      <c r="GC101" s="9"/>
      <c r="GD101" s="9"/>
      <c r="GE101" s="9"/>
      <c r="GF101" s="9"/>
      <c r="GH101" s="78"/>
    </row>
    <row r="102" spans="20:190" x14ac:dyDescent="0.3">
      <c r="T102" s="8"/>
      <c r="W102" t="str">
        <v>I play retro games or indies (games from independent creators)</v>
      </c>
      <c r="X102" t="str">
        <v>IT or computers</v>
      </c>
      <c r="Z102" s="8"/>
      <c r="AK102" s="8"/>
      <c r="AO102" s="8"/>
      <c r="AQ102" t="s">
        <v>1126</v>
      </c>
      <c r="AT102" s="9"/>
      <c r="BB102" s="8"/>
      <c r="BF102" s="8"/>
      <c r="BK102" s="9"/>
      <c r="CD102" s="8"/>
      <c r="CF102" s="9"/>
      <c r="DK102" s="8"/>
      <c r="DM102" s="9"/>
      <c r="DP102" s="8"/>
      <c r="DT102" s="8"/>
      <c r="DW102" s="8"/>
      <c r="EA102" s="9"/>
      <c r="EC102" s="8"/>
      <c r="EG102" s="8"/>
      <c r="EI102" s="8"/>
      <c r="EK102" s="8"/>
      <c r="EM102" s="8"/>
      <c r="EN102" s="9"/>
      <c r="EP102" s="38"/>
      <c r="ER102" s="39"/>
      <c r="ET102" s="9"/>
      <c r="EU102" s="9"/>
      <c r="EV102" s="9"/>
      <c r="EX102" s="9"/>
      <c r="EY102" s="9"/>
      <c r="FA102" s="38"/>
      <c r="FC102" s="38"/>
      <c r="FE102" s="38"/>
      <c r="FF102" s="38"/>
      <c r="FH102" s="38"/>
      <c r="FJ102" s="38"/>
      <c r="FK102" s="38"/>
      <c r="FM102" s="8"/>
      <c r="FN102" s="86" t="str" cm="1">
        <f t="array" ref="FN102:FN113">_xlfn.UNIQUE(FN69:FN98)</f>
        <v>No (lore)</v>
      </c>
      <c r="FP102" s="84"/>
      <c r="FQ102" s="39" t="str" cm="1">
        <f t="array" ref="FQ102:FQ117">_xlfn.UNIQUE(FQ69:FQ98)</f>
        <v>Yes (lore)</v>
      </c>
      <c r="GC102" s="9"/>
      <c r="GD102" s="9"/>
      <c r="GE102" s="9"/>
      <c r="GF102" s="9"/>
      <c r="GH102" s="78"/>
    </row>
    <row r="103" spans="20:190" x14ac:dyDescent="0.3">
      <c r="T103" s="8"/>
      <c r="W103" t="str">
        <v>I play games based around action and skill</v>
      </c>
      <c r="X103" t="str">
        <v>testing games</v>
      </c>
      <c r="Z103" s="8"/>
      <c r="AK103" s="8"/>
      <c r="AO103" s="8"/>
      <c r="AQ103" t="s">
        <v>666</v>
      </c>
      <c r="AT103" s="9"/>
      <c r="BB103" s="8"/>
      <c r="BF103" s="8"/>
      <c r="BK103" s="9"/>
      <c r="CD103" s="8"/>
      <c r="CF103" s="9"/>
      <c r="DK103" s="8"/>
      <c r="DM103" s="9"/>
      <c r="DP103" s="8"/>
      <c r="DT103" s="8"/>
      <c r="DW103" s="8"/>
      <c r="EA103" s="9"/>
      <c r="EC103" s="8"/>
      <c r="EG103" s="8"/>
      <c r="EI103" s="8"/>
      <c r="EK103" s="8"/>
      <c r="EM103" s="8"/>
      <c r="EN103" s="9"/>
      <c r="EP103" s="38"/>
      <c r="ER103" s="39"/>
      <c r="ET103" s="9"/>
      <c r="EU103" s="9"/>
      <c r="EV103" s="9"/>
      <c r="EX103" s="9"/>
      <c r="EY103" s="9"/>
      <c r="FA103" s="38"/>
      <c r="FC103" s="38"/>
      <c r="FE103" s="38"/>
      <c r="FF103" s="38"/>
      <c r="FH103" s="38"/>
      <c r="FJ103" s="38"/>
      <c r="FK103" s="38"/>
      <c r="FM103" s="8"/>
      <c r="FN103" s="38" t="str">
        <v>No (immersion)</v>
      </c>
      <c r="FP103" s="84"/>
      <c r="FQ103" s="64" t="str">
        <v>Yes (comprehension)</v>
      </c>
      <c r="GC103" s="9"/>
      <c r="GD103" s="9"/>
      <c r="GE103" s="9"/>
      <c r="GF103" s="9"/>
      <c r="GH103" s="78"/>
    </row>
    <row r="104" spans="20:190" x14ac:dyDescent="0.3">
      <c r="T104" s="8"/>
      <c r="W104" t="str">
        <v>I play adventure games or games with an open world</v>
      </c>
      <c r="X104" t="str">
        <v>Videogame content creator</v>
      </c>
      <c r="Z104" s="8"/>
      <c r="AK104" s="8"/>
      <c r="AO104" s="8"/>
      <c r="AQ104" t="s">
        <v>1088</v>
      </c>
      <c r="AT104" s="9"/>
      <c r="BB104" s="8"/>
      <c r="BF104" s="8"/>
      <c r="BK104" s="9"/>
      <c r="CD104" s="8"/>
      <c r="CF104" s="9"/>
      <c r="DK104" s="8"/>
      <c r="DM104" s="9"/>
      <c r="DP104" s="8"/>
      <c r="DT104" s="8"/>
      <c r="DW104" s="8"/>
      <c r="EA104" s="9"/>
      <c r="EC104" s="8"/>
      <c r="EG104" s="8"/>
      <c r="EI104" s="8"/>
      <c r="EK104" s="8"/>
      <c r="EM104" s="8"/>
      <c r="EN104" s="9"/>
      <c r="EP104" s="38"/>
      <c r="ER104" s="39"/>
      <c r="ET104" s="9"/>
      <c r="EU104" s="9"/>
      <c r="EV104" s="9"/>
      <c r="EX104" s="9"/>
      <c r="EY104" s="9"/>
      <c r="FA104" s="38"/>
      <c r="FC104" s="38"/>
      <c r="FE104" s="38"/>
      <c r="FF104" s="38"/>
      <c r="FH104" s="38"/>
      <c r="FJ104" s="38"/>
      <c r="FK104" s="38"/>
      <c r="FM104" s="8"/>
      <c r="FN104" s="38" t="str">
        <v>Yes if only subtitled</v>
      </c>
      <c r="FP104" s="84"/>
      <c r="FQ104" s="64" t="str">
        <v>Yes (design)</v>
      </c>
      <c r="GC104" s="9"/>
      <c r="GD104" s="9"/>
      <c r="GE104" s="9"/>
      <c r="GF104" s="9"/>
      <c r="GH104" s="78"/>
    </row>
    <row r="105" spans="20:190" x14ac:dyDescent="0.3">
      <c r="T105" s="8"/>
      <c r="W105" t="str">
        <v>I play puzzle games, or educational games, or logical games, or brain teasers</v>
      </c>
      <c r="X105" t="str">
        <v>e-sport/breaking records in games</v>
      </c>
      <c r="Z105" s="8"/>
      <c r="AK105" s="8"/>
      <c r="AO105" s="8"/>
      <c r="AQ105" t="s">
        <v>1090</v>
      </c>
      <c r="AT105" s="9"/>
      <c r="BB105" s="8"/>
      <c r="BF105" s="8"/>
      <c r="BK105" s="9"/>
      <c r="CD105" s="8"/>
      <c r="CF105" s="9"/>
      <c r="DK105" s="8"/>
      <c r="DM105" s="9"/>
      <c r="DP105" s="8"/>
      <c r="DT105" s="8"/>
      <c r="DW105" s="8"/>
      <c r="EA105" s="9"/>
      <c r="EC105" s="8"/>
      <c r="EG105" s="8"/>
      <c r="EI105" s="8"/>
      <c r="EK105" s="8"/>
      <c r="EM105" s="8"/>
      <c r="EN105" s="9"/>
      <c r="EP105" s="38"/>
      <c r="ER105" s="39"/>
      <c r="ET105" s="9"/>
      <c r="EU105" s="9"/>
      <c r="EV105" s="9"/>
      <c r="EX105" s="9"/>
      <c r="EY105" s="9"/>
      <c r="FA105" s="38"/>
      <c r="FC105" s="38"/>
      <c r="FE105" s="38"/>
      <c r="FF105" s="38"/>
      <c r="FH105" s="38"/>
      <c r="FJ105" s="38"/>
      <c r="FK105" s="38"/>
      <c r="FM105" s="8"/>
      <c r="FN105" s="38" t="str">
        <v>Yes if consistently</v>
      </c>
      <c r="FP105" s="84"/>
      <c r="FQ105" s="64" t="str">
        <v>Yes (humour)</v>
      </c>
      <c r="GC105" s="9"/>
      <c r="GD105" s="9"/>
      <c r="GE105" s="9"/>
      <c r="GF105" s="9"/>
      <c r="GH105" s="78"/>
    </row>
    <row r="106" spans="20:190" x14ac:dyDescent="0.3">
      <c r="T106" s="8"/>
      <c r="W106" t="str">
        <v>I play games based around strategy and planning</v>
      </c>
      <c r="Z106" s="8"/>
      <c r="AK106" s="8"/>
      <c r="AO106" s="8"/>
      <c r="AQ106" t="s">
        <v>1088</v>
      </c>
      <c r="AT106" s="9"/>
      <c r="BB106" s="8"/>
      <c r="BF106" s="8"/>
      <c r="BK106" s="9"/>
      <c r="CD106" s="8"/>
      <c r="CF106" s="9"/>
      <c r="DK106" s="8"/>
      <c r="DM106" s="9"/>
      <c r="DP106" s="8"/>
      <c r="DT106" s="8"/>
      <c r="DW106" s="8"/>
      <c r="EA106" s="9"/>
      <c r="EC106" s="8"/>
      <c r="EG106" s="8"/>
      <c r="EI106" s="8"/>
      <c r="EK106" s="8"/>
      <c r="EM106" s="8"/>
      <c r="EN106" s="9"/>
      <c r="EP106" s="38"/>
      <c r="ER106" s="39"/>
      <c r="ET106" s="9"/>
      <c r="EU106" s="9"/>
      <c r="EV106" s="9"/>
      <c r="EX106" s="9"/>
      <c r="EY106" s="9"/>
      <c r="FA106" s="38"/>
      <c r="FC106" s="38"/>
      <c r="FE106" s="38"/>
      <c r="FF106" s="38"/>
      <c r="FH106" s="38"/>
      <c r="FJ106" s="38"/>
      <c r="FK106" s="38"/>
      <c r="FM106" s="8"/>
      <c r="FN106" s="38" t="str">
        <v>Yes (immersion)</v>
      </c>
      <c r="FP106" s="84"/>
      <c r="FQ106" s="64" t="str">
        <v>Yes (gameplay)</v>
      </c>
      <c r="GC106" s="9"/>
      <c r="GD106" s="9"/>
      <c r="GE106" s="9"/>
      <c r="GF106" s="9"/>
      <c r="GH106" s="78"/>
    </row>
    <row r="107" spans="20:190" x14ac:dyDescent="0.3">
      <c r="T107" s="8"/>
      <c r="W107" t="str">
        <v>I play adventure games or games with an open world</v>
      </c>
      <c r="Z107" s="8"/>
      <c r="AK107" s="8"/>
      <c r="AO107" s="8"/>
      <c r="AQ107" t="s">
        <v>1090</v>
      </c>
      <c r="AT107" s="9"/>
      <c r="BB107" s="8"/>
      <c r="BF107" s="8"/>
      <c r="BK107" s="9"/>
      <c r="CD107" s="8"/>
      <c r="CF107" s="9"/>
      <c r="DK107" s="8"/>
      <c r="DM107" s="9"/>
      <c r="DP107" s="8"/>
      <c r="DT107" s="8"/>
      <c r="DW107" s="8"/>
      <c r="EA107" s="9"/>
      <c r="EC107" s="8"/>
      <c r="EG107" s="8"/>
      <c r="EI107" s="8"/>
      <c r="EK107" s="8"/>
      <c r="EM107" s="8"/>
      <c r="EN107" s="9"/>
      <c r="EP107" s="38"/>
      <c r="ER107" s="39"/>
      <c r="ET107" s="9"/>
      <c r="EU107" s="9"/>
      <c r="EV107" s="9"/>
      <c r="EX107" s="9"/>
      <c r="EY107" s="9"/>
      <c r="FA107" s="38"/>
      <c r="FC107" s="38"/>
      <c r="FE107" s="38"/>
      <c r="FF107" s="38"/>
      <c r="FH107" s="38"/>
      <c r="FJ107" s="38"/>
      <c r="FK107" s="38"/>
      <c r="FM107" s="8"/>
      <c r="FN107" s="38" t="str">
        <v>Yes (generally)</v>
      </c>
      <c r="FP107" s="84"/>
      <c r="FQ107" s="64" t="str">
        <v>No (not meaningful)</v>
      </c>
      <c r="GC107" s="9"/>
      <c r="GD107" s="9"/>
      <c r="GE107" s="9"/>
      <c r="GF107" s="9"/>
      <c r="GH107" s="78"/>
    </row>
    <row r="108" spans="20:190" x14ac:dyDescent="0.3">
      <c r="T108" s="8"/>
      <c r="W108" t="str">
        <v>I play puzzle games, or educational games, or logical games, or brain teasers</v>
      </c>
      <c r="Z108" s="8"/>
      <c r="AK108" s="8"/>
      <c r="AO108" s="8"/>
      <c r="AQ108" t="s">
        <v>1113</v>
      </c>
      <c r="AT108" s="9"/>
      <c r="BB108" s="8"/>
      <c r="BF108" s="8"/>
      <c r="BK108" s="9"/>
      <c r="CD108" s="8"/>
      <c r="CF108" s="9"/>
      <c r="DK108" s="8"/>
      <c r="DM108" s="9"/>
      <c r="DP108" s="8"/>
      <c r="DT108" s="8"/>
      <c r="DW108" s="8"/>
      <c r="EA108" s="9"/>
      <c r="EC108" s="8"/>
      <c r="EG108" s="8"/>
      <c r="EI108" s="8"/>
      <c r="EK108" s="8"/>
      <c r="EM108" s="8"/>
      <c r="EN108" s="9"/>
      <c r="EP108" s="38"/>
      <c r="ER108" s="39"/>
      <c r="ET108" s="9"/>
      <c r="EU108" s="9"/>
      <c r="EV108" s="9"/>
      <c r="EX108" s="9"/>
      <c r="EY108" s="9"/>
      <c r="FA108" s="38"/>
      <c r="FC108" s="38"/>
      <c r="FE108" s="38"/>
      <c r="FF108" s="38"/>
      <c r="FH108" s="38"/>
      <c r="FJ108" s="38"/>
      <c r="FK108" s="38"/>
      <c r="FM108" s="8"/>
      <c r="FN108" s="38" t="str">
        <v>Yes (gameplay)</v>
      </c>
      <c r="FP108" s="84"/>
      <c r="FQ108" s="64" t="str">
        <v>(not remember)</v>
      </c>
      <c r="GC108" s="9"/>
      <c r="GD108" s="9"/>
      <c r="GE108" s="9"/>
      <c r="GF108" s="9"/>
      <c r="GH108" s="78"/>
    </row>
    <row r="109" spans="20:190" x14ac:dyDescent="0.3">
      <c r="T109" s="8"/>
      <c r="W109" t="str">
        <v>I play games based around strategy and planning</v>
      </c>
      <c r="Z109" s="8"/>
      <c r="AK109" s="8"/>
      <c r="AO109" s="8"/>
      <c r="AQ109" t="s">
        <v>666</v>
      </c>
      <c r="AT109" s="9"/>
      <c r="BB109" s="8"/>
      <c r="BF109" s="8"/>
      <c r="BK109" s="9"/>
      <c r="CD109" s="8"/>
      <c r="CF109" s="9"/>
      <c r="DK109" s="8"/>
      <c r="DM109" s="9"/>
      <c r="DP109" s="8"/>
      <c r="DT109" s="8"/>
      <c r="DW109" s="8"/>
      <c r="EA109" s="9"/>
      <c r="EC109" s="8"/>
      <c r="EG109" s="8"/>
      <c r="EI109" s="8"/>
      <c r="EK109" s="8"/>
      <c r="EM109" s="8"/>
      <c r="EN109" s="9"/>
      <c r="EP109" s="38"/>
      <c r="ER109" s="39"/>
      <c r="ET109" s="9"/>
      <c r="EU109" s="9"/>
      <c r="EV109" s="9"/>
      <c r="EX109" s="9"/>
      <c r="EY109" s="9"/>
      <c r="FA109" s="38"/>
      <c r="FC109" s="38"/>
      <c r="FE109" s="38"/>
      <c r="FF109" s="38"/>
      <c r="FH109" s="38"/>
      <c r="FJ109" s="38"/>
      <c r="FK109" s="38"/>
      <c r="FM109" s="8"/>
      <c r="FN109" s="38" t="str">
        <v>Yes (comprehension)</v>
      </c>
      <c r="FP109" s="84"/>
      <c r="FQ109" s="64" t="str">
        <v>Yes (meaningful)</v>
      </c>
      <c r="GC109" s="9"/>
      <c r="GD109" s="9"/>
      <c r="GE109" s="9"/>
      <c r="GF109" s="9"/>
      <c r="GH109" s="78"/>
    </row>
    <row r="110" spans="20:190" x14ac:dyDescent="0.3">
      <c r="T110" s="8"/>
      <c r="W110" t="str">
        <v>I play games based around action and skill</v>
      </c>
      <c r="Z110" s="8"/>
      <c r="AK110" s="8"/>
      <c r="AO110" s="8"/>
      <c r="AQ110" t="s">
        <v>1090</v>
      </c>
      <c r="AT110" s="9"/>
      <c r="BB110" s="8"/>
      <c r="BF110" s="8"/>
      <c r="BK110" s="9"/>
      <c r="CD110" s="8"/>
      <c r="CF110" s="9"/>
      <c r="DK110" s="8"/>
      <c r="DM110" s="9"/>
      <c r="DP110" s="8"/>
      <c r="DT110" s="8"/>
      <c r="DW110" s="8"/>
      <c r="EA110" s="9"/>
      <c r="EC110" s="8"/>
      <c r="EG110" s="8"/>
      <c r="EI110" s="8"/>
      <c r="EK110" s="8"/>
      <c r="EM110" s="8"/>
      <c r="EN110" s="9"/>
      <c r="EP110" s="38"/>
      <c r="ER110" s="39"/>
      <c r="ET110" s="9"/>
      <c r="EU110" s="9"/>
      <c r="EV110" s="9"/>
      <c r="EX110" s="9"/>
      <c r="EY110" s="9"/>
      <c r="FA110" s="38"/>
      <c r="FC110" s="38"/>
      <c r="FE110" s="38"/>
      <c r="FF110" s="38"/>
      <c r="FH110" s="38"/>
      <c r="FJ110" s="38"/>
      <c r="FK110" s="38"/>
      <c r="FM110" s="8"/>
      <c r="FN110" s="38" t="str">
        <v>Yes (lore)</v>
      </c>
      <c r="FP110" s="84"/>
      <c r="FQ110" s="64" t="str">
        <v>Yes (immersion)</v>
      </c>
      <c r="GC110" s="9"/>
      <c r="GD110" s="9"/>
      <c r="GE110" s="9"/>
      <c r="GF110" s="9"/>
      <c r="GH110" s="78"/>
    </row>
    <row r="111" spans="20:190" x14ac:dyDescent="0.3">
      <c r="T111" s="8"/>
      <c r="W111" t="str">
        <v>I play puzzle games, or educational games, or logical games, or brain teasers</v>
      </c>
      <c r="Z111" s="8"/>
      <c r="AK111" s="8"/>
      <c r="AO111" s="8"/>
      <c r="AQ111" t="s">
        <v>1092</v>
      </c>
      <c r="AT111" s="9"/>
      <c r="BB111" s="8"/>
      <c r="BF111" s="8"/>
      <c r="BK111" s="9"/>
      <c r="CD111" s="8"/>
      <c r="CF111" s="9"/>
      <c r="DK111" s="8"/>
      <c r="DM111" s="9"/>
      <c r="DP111" s="8"/>
      <c r="DT111" s="8"/>
      <c r="DW111" s="8"/>
      <c r="EA111" s="9"/>
      <c r="EC111" s="8"/>
      <c r="EG111" s="8"/>
      <c r="EI111" s="8"/>
      <c r="EK111" s="8"/>
      <c r="EM111" s="8"/>
      <c r="EN111" s="9"/>
      <c r="EP111" s="38"/>
      <c r="ER111" s="39"/>
      <c r="ET111" s="9"/>
      <c r="EU111" s="9"/>
      <c r="EV111" s="9"/>
      <c r="EX111" s="9"/>
      <c r="EY111" s="9"/>
      <c r="FA111" s="38"/>
      <c r="FC111" s="38"/>
      <c r="FE111" s="38"/>
      <c r="FF111" s="38"/>
      <c r="FH111" s="38"/>
      <c r="FJ111" s="38"/>
      <c r="FK111" s="38"/>
      <c r="FM111" s="8"/>
      <c r="FN111" s="38" t="str">
        <v>Yes (humour)</v>
      </c>
      <c r="FP111" s="84"/>
      <c r="FQ111" s="64" t="str">
        <v>Poppy Playtime (gameplay, humour, lore, meaningful)</v>
      </c>
      <c r="GC111" s="9"/>
      <c r="GD111" s="9"/>
      <c r="GE111" s="9"/>
      <c r="GF111" s="9"/>
      <c r="GH111" s="78"/>
    </row>
    <row r="112" spans="20:190" x14ac:dyDescent="0.3">
      <c r="T112" s="8"/>
      <c r="W112" t="str">
        <v>I play games based around strategy and planning</v>
      </c>
      <c r="Z112" s="8"/>
      <c r="AK112" s="8"/>
      <c r="AO112" s="8"/>
      <c r="AQ112" t="s">
        <v>1125</v>
      </c>
      <c r="AT112" s="9"/>
      <c r="BB112" s="8"/>
      <c r="BF112" s="8"/>
      <c r="BK112" s="9"/>
      <c r="CD112" s="8"/>
      <c r="CF112" s="9"/>
      <c r="DK112" s="8"/>
      <c r="DM112" s="9"/>
      <c r="DP112" s="8"/>
      <c r="DT112" s="8"/>
      <c r="DW112" s="8"/>
      <c r="EA112" s="9"/>
      <c r="EC112" s="8"/>
      <c r="EG112" s="8"/>
      <c r="EI112" s="8"/>
      <c r="EK112" s="8"/>
      <c r="EM112" s="8"/>
      <c r="EN112" s="9"/>
      <c r="EP112" s="38"/>
      <c r="ER112" s="39"/>
      <c r="ET112" s="9"/>
      <c r="EU112" s="9"/>
      <c r="EV112" s="9"/>
      <c r="EX112" s="9"/>
      <c r="EY112" s="9"/>
      <c r="FA112" s="38"/>
      <c r="FC112" s="38"/>
      <c r="FE112" s="38"/>
      <c r="FF112" s="38"/>
      <c r="FH112" s="38"/>
      <c r="FJ112" s="38"/>
      <c r="FK112" s="38"/>
      <c r="FM112" s="8"/>
      <c r="FN112" s="38" t="str">
        <v>No (generally)</v>
      </c>
      <c r="FP112" s="84"/>
      <c r="FQ112" s="64" t="str">
        <v>Overwatch (meaningful, design)</v>
      </c>
      <c r="GC112" s="9"/>
      <c r="GD112" s="9"/>
      <c r="GE112" s="9"/>
      <c r="GF112" s="9"/>
      <c r="GH112" s="78"/>
    </row>
    <row r="113" spans="20:190" x14ac:dyDescent="0.3">
      <c r="T113" s="8"/>
      <c r="W113" t="str">
        <v>I play games based around action and skill</v>
      </c>
      <c r="Z113" s="8"/>
      <c r="AK113" s="8"/>
      <c r="AO113" s="8"/>
      <c r="AQ113" t="s">
        <v>1102</v>
      </c>
      <c r="AT113" s="9"/>
      <c r="BB113" s="8"/>
      <c r="BF113" s="8"/>
      <c r="BK113" s="9"/>
      <c r="CD113" s="8"/>
      <c r="CF113" s="9"/>
      <c r="DK113" s="8"/>
      <c r="DM113" s="9"/>
      <c r="DP113" s="8"/>
      <c r="DT113" s="8"/>
      <c r="DW113" s="8"/>
      <c r="EA113" s="9"/>
      <c r="EC113" s="8"/>
      <c r="EG113" s="8"/>
      <c r="EI113" s="8"/>
      <c r="EK113" s="8"/>
      <c r="EM113" s="8"/>
      <c r="EN113" s="9"/>
      <c r="EP113" s="38"/>
      <c r="ER113" s="39"/>
      <c r="ET113" s="9"/>
      <c r="EU113" s="9"/>
      <c r="EV113" s="9"/>
      <c r="EX113" s="9"/>
      <c r="EY113" s="9"/>
      <c r="FA113" s="38"/>
      <c r="FC113" s="38"/>
      <c r="FE113" s="38"/>
      <c r="FF113" s="38"/>
      <c r="FH113" s="38"/>
      <c r="FJ113" s="38"/>
      <c r="FK113" s="38"/>
      <c r="FM113" s="8"/>
      <c r="FN113" s="38" t="str">
        <v>Yes if authorial intent</v>
      </c>
      <c r="FP113" s="84"/>
      <c r="FQ113" s="64" t="str">
        <v>Stardew Valley (specific case)</v>
      </c>
      <c r="GC113" s="9"/>
      <c r="GD113" s="9"/>
      <c r="GE113" s="9"/>
      <c r="GF113" s="9"/>
      <c r="GH113" s="78"/>
    </row>
    <row r="114" spans="20:190" x14ac:dyDescent="0.3">
      <c r="T114" s="8"/>
      <c r="W114" t="str">
        <v>I play adventure games or games with an open world</v>
      </c>
      <c r="Z114" s="8"/>
      <c r="AK114" s="8"/>
      <c r="AO114" s="8"/>
      <c r="AQ114" t="s">
        <v>1108</v>
      </c>
      <c r="AT114" s="9"/>
      <c r="BB114" s="8"/>
      <c r="BF114" s="8"/>
      <c r="BK114" s="9"/>
      <c r="CD114" s="8"/>
      <c r="CF114" s="9"/>
      <c r="DK114" s="8"/>
      <c r="DM114" s="9"/>
      <c r="DP114" s="8"/>
      <c r="DT114" s="8"/>
      <c r="DW114" s="8"/>
      <c r="EA114" s="9"/>
      <c r="EC114" s="8"/>
      <c r="EG114" s="8"/>
      <c r="EI114" s="8"/>
      <c r="EK114" s="8"/>
      <c r="EM114" s="8"/>
      <c r="EN114" s="9"/>
      <c r="EP114" s="38"/>
      <c r="ER114" s="39"/>
      <c r="ET114" s="9"/>
      <c r="EU114" s="9"/>
      <c r="EV114" s="9"/>
      <c r="EX114" s="9"/>
      <c r="EY114" s="9"/>
      <c r="FA114" s="38"/>
      <c r="FC114" s="38"/>
      <c r="FE114" s="38"/>
      <c r="FF114" s="38"/>
      <c r="FH114" s="38"/>
      <c r="FJ114" s="38"/>
      <c r="FK114" s="38"/>
      <c r="FM114" s="8"/>
      <c r="FN114" s="38"/>
      <c r="FP114" s="84"/>
      <c r="FQ114" s="64" t="str">
        <v>Cyberpunk 2077 (specific case, posters, graffiti, billboards, ads, design, umour, lore, meaningful)</v>
      </c>
      <c r="GC114" s="9"/>
      <c r="GD114" s="9"/>
      <c r="GE114" s="9"/>
      <c r="GF114" s="9"/>
      <c r="GH114" s="78"/>
    </row>
    <row r="115" spans="20:190" x14ac:dyDescent="0.3">
      <c r="T115" s="8"/>
      <c r="W115" t="str">
        <v>I play games based around strategy and planning</v>
      </c>
      <c r="Z115" s="8"/>
      <c r="AK115" s="8"/>
      <c r="AO115" s="8"/>
      <c r="AQ115" t="s">
        <v>1127</v>
      </c>
      <c r="AT115" s="9"/>
      <c r="BB115" s="8"/>
      <c r="BF115" s="8"/>
      <c r="BK115" s="9"/>
      <c r="CD115" s="8"/>
      <c r="CF115" s="9"/>
      <c r="DK115" s="8"/>
      <c r="DM115" s="9"/>
      <c r="DP115" s="8"/>
      <c r="DT115" s="8"/>
      <c r="DW115" s="8"/>
      <c r="EA115" s="9"/>
      <c r="EC115" s="8"/>
      <c r="EG115" s="8"/>
      <c r="EI115" s="8"/>
      <c r="EK115" s="8"/>
      <c r="EM115" s="8"/>
      <c r="EN115" s="9"/>
      <c r="EP115" s="38"/>
      <c r="ER115" s="39"/>
      <c r="ET115" s="9"/>
      <c r="EU115" s="9"/>
      <c r="EV115" s="9"/>
      <c r="EX115" s="9"/>
      <c r="EY115" s="9"/>
      <c r="FA115" s="38"/>
      <c r="FC115" s="38"/>
      <c r="FE115" s="38"/>
      <c r="FF115" s="38"/>
      <c r="FH115" s="38"/>
      <c r="FJ115" s="38"/>
      <c r="FK115" s="38"/>
      <c r="FM115" s="8"/>
      <c r="FN115" s="38"/>
      <c r="FP115" s="84"/>
      <c r="FQ115" s="64" t="str">
        <v>GTA V (specific case, design, humour, meaningful)</v>
      </c>
      <c r="GC115" s="9"/>
      <c r="GD115" s="9"/>
      <c r="GE115" s="9"/>
      <c r="GF115" s="9"/>
      <c r="GH115" s="78"/>
    </row>
    <row r="116" spans="20:190" x14ac:dyDescent="0.3">
      <c r="T116" s="8"/>
      <c r="W116" t="str">
        <v>several years ago, I used to play more</v>
      </c>
      <c r="Z116" s="8"/>
      <c r="AK116" s="8"/>
      <c r="AO116" s="8"/>
      <c r="AQ116" t="s">
        <v>1092</v>
      </c>
      <c r="AT116" s="9"/>
      <c r="BB116" s="8"/>
      <c r="BF116" s="8"/>
      <c r="BK116" s="9"/>
      <c r="CD116" s="8"/>
      <c r="CF116" s="9"/>
      <c r="DK116" s="8"/>
      <c r="DM116" s="9"/>
      <c r="DP116" s="8"/>
      <c r="DT116" s="8"/>
      <c r="DW116" s="8"/>
      <c r="EA116" s="9"/>
      <c r="EC116" s="8"/>
      <c r="EG116" s="8"/>
      <c r="EI116" s="8"/>
      <c r="EK116" s="8"/>
      <c r="EM116" s="8"/>
      <c r="EN116" s="9"/>
      <c r="EP116" s="38"/>
      <c r="ER116" s="39"/>
      <c r="ET116" s="9"/>
      <c r="EU116" s="9"/>
      <c r="EV116" s="9"/>
      <c r="EX116" s="9"/>
      <c r="EY116" s="9"/>
      <c r="FA116" s="38"/>
      <c r="FC116" s="38"/>
      <c r="FE116" s="38"/>
      <c r="FF116" s="38"/>
      <c r="FH116" s="38"/>
      <c r="FJ116" s="38"/>
      <c r="FK116" s="38"/>
      <c r="FM116" s="8"/>
      <c r="FN116" s="38"/>
      <c r="FP116" s="84"/>
      <c r="FQ116" s="64" t="str">
        <v>Yes (underspecified)</v>
      </c>
      <c r="GC116" s="9"/>
      <c r="GD116" s="9"/>
      <c r="GE116" s="9"/>
      <c r="GF116" s="9"/>
      <c r="GH116" s="78"/>
    </row>
    <row r="117" spans="20:190" x14ac:dyDescent="0.3">
      <c r="T117" s="8"/>
      <c r="W117" t="str">
        <v>I play games based around the plot/dialogues or I play RPGs</v>
      </c>
      <c r="Z117" s="8"/>
      <c r="AK117" s="8"/>
      <c r="AO117" s="8"/>
      <c r="AQ117" t="s">
        <v>666</v>
      </c>
      <c r="AT117" s="9"/>
      <c r="BB117" s="8"/>
      <c r="BF117" s="8"/>
      <c r="BK117" s="9"/>
      <c r="CD117" s="8"/>
      <c r="CF117" s="9"/>
      <c r="DK117" s="8"/>
      <c r="DM117" s="9"/>
      <c r="DP117" s="8"/>
      <c r="DT117" s="8"/>
      <c r="DW117" s="8"/>
      <c r="EA117" s="9"/>
      <c r="EC117" s="8"/>
      <c r="EG117" s="8"/>
      <c r="EI117" s="8"/>
      <c r="EK117" s="8"/>
      <c r="EM117" s="8"/>
      <c r="EN117" s="9"/>
      <c r="EP117" s="38"/>
      <c r="ER117" s="39"/>
      <c r="ET117" s="9"/>
      <c r="EU117" s="9"/>
      <c r="EV117" s="9"/>
      <c r="EX117" s="9"/>
      <c r="EY117" s="9"/>
      <c r="FA117" s="38"/>
      <c r="FC117" s="38"/>
      <c r="FE117" s="38"/>
      <c r="FF117" s="38"/>
      <c r="FH117" s="38"/>
      <c r="FJ117" s="38"/>
      <c r="FK117" s="38"/>
      <c r="FM117" s="8"/>
      <c r="FN117" s="38"/>
      <c r="FP117" s="84"/>
      <c r="FQ117" s="64" t="str">
        <v>Yes (immersive)</v>
      </c>
      <c r="GC117" s="9"/>
      <c r="GD117" s="9"/>
      <c r="GE117" s="9"/>
      <c r="GF117" s="9"/>
      <c r="GH117" s="78"/>
    </row>
    <row r="118" spans="20:190" x14ac:dyDescent="0.3">
      <c r="T118" s="8"/>
      <c r="W118" t="str">
        <v>I play adventure games or games with an open world</v>
      </c>
      <c r="Z118" s="8"/>
      <c r="AK118" s="8"/>
      <c r="AO118" s="8"/>
      <c r="AQ118" t="s">
        <v>1092</v>
      </c>
      <c r="AT118" s="9"/>
      <c r="BB118" s="8"/>
      <c r="BF118" s="8"/>
      <c r="BK118" s="9"/>
      <c r="CD118" s="8"/>
      <c r="CF118" s="9"/>
      <c r="DK118" s="8"/>
      <c r="DM118" s="9"/>
      <c r="DP118" s="8"/>
      <c r="DT118" s="8"/>
      <c r="DW118" s="8"/>
      <c r="EA118" s="9"/>
      <c r="EC118" s="8"/>
      <c r="EG118" s="8"/>
      <c r="EI118" s="8"/>
      <c r="EK118" s="8"/>
      <c r="EM118" s="8"/>
      <c r="EN118" s="9"/>
      <c r="EP118" s="38"/>
      <c r="ER118" s="39"/>
      <c r="ET118" s="9"/>
      <c r="EU118" s="9"/>
      <c r="EV118" s="9"/>
      <c r="EX118" s="9"/>
      <c r="EY118" s="9"/>
      <c r="FA118" s="38"/>
      <c r="FC118" s="38"/>
      <c r="FE118" s="38"/>
      <c r="FF118" s="38"/>
      <c r="FH118" s="38"/>
      <c r="FJ118" s="38"/>
      <c r="FK118" s="38"/>
      <c r="FM118" s="8"/>
      <c r="FN118" s="38"/>
      <c r="FP118" s="84"/>
      <c r="GC118" s="9"/>
      <c r="GD118" s="9"/>
      <c r="GE118" s="9"/>
      <c r="GF118" s="9"/>
      <c r="GH118" s="78"/>
    </row>
    <row r="119" spans="20:190" x14ac:dyDescent="0.3">
      <c r="T119" s="8"/>
      <c r="W119" t="str">
        <v>I play retro games or indies (games from independent creators)</v>
      </c>
      <c r="Z119" s="8"/>
      <c r="AK119" s="8"/>
      <c r="AO119" s="8"/>
      <c r="AQ119" t="s">
        <v>1088</v>
      </c>
      <c r="AT119" s="9"/>
      <c r="BB119" s="8"/>
      <c r="BF119" s="8"/>
      <c r="BK119" s="9"/>
      <c r="CD119" s="8"/>
      <c r="CF119" s="9"/>
      <c r="DK119" s="8"/>
      <c r="DM119" s="9"/>
      <c r="DP119" s="8"/>
      <c r="DT119" s="8"/>
      <c r="DW119" s="8"/>
      <c r="EA119" s="9"/>
      <c r="EC119" s="8"/>
      <c r="EG119" s="8"/>
      <c r="EI119" s="8"/>
      <c r="EK119" s="8"/>
      <c r="EM119" s="8"/>
      <c r="EN119" s="9"/>
      <c r="EP119" s="38"/>
      <c r="ER119" s="39"/>
      <c r="ET119" s="9"/>
      <c r="EU119" s="9"/>
      <c r="EV119" s="9"/>
      <c r="EX119" s="9"/>
      <c r="EY119" s="9"/>
      <c r="FA119" s="38"/>
      <c r="FC119" s="38"/>
      <c r="FE119" s="38"/>
      <c r="FF119" s="38"/>
      <c r="FH119" s="38"/>
      <c r="FJ119" s="38"/>
      <c r="FK119" s="38"/>
      <c r="FM119" s="8"/>
      <c r="FN119" s="38"/>
      <c r="FP119" s="84"/>
      <c r="GC119" s="9"/>
      <c r="GD119" s="9"/>
      <c r="GE119" s="9"/>
      <c r="GF119" s="9"/>
      <c r="GH119" s="78"/>
    </row>
    <row r="120" spans="20:190" x14ac:dyDescent="0.3">
      <c r="T120" s="8"/>
      <c r="W120" t="str">
        <v>I play puzzle games, or educational games, or logical games, or brain teasers</v>
      </c>
      <c r="Z120" s="8"/>
      <c r="AK120" s="8"/>
      <c r="AO120" s="8"/>
      <c r="AQ120" t="s">
        <v>1102</v>
      </c>
      <c r="AT120" s="9"/>
      <c r="BB120" s="8"/>
      <c r="BF120" s="8"/>
      <c r="BK120" s="9"/>
      <c r="CD120" s="8"/>
      <c r="CF120" s="9"/>
      <c r="DK120" s="8"/>
      <c r="DM120" s="9"/>
      <c r="DP120" s="8"/>
      <c r="DT120" s="8"/>
      <c r="DW120" s="8"/>
      <c r="EA120" s="9"/>
      <c r="EC120" s="8"/>
      <c r="EG120" s="8"/>
      <c r="EI120" s="8"/>
      <c r="EK120" s="8"/>
      <c r="EM120" s="8"/>
      <c r="EN120" s="9"/>
      <c r="EP120" s="38"/>
      <c r="ER120" s="39"/>
      <c r="ET120" s="9"/>
      <c r="EU120" s="9"/>
      <c r="EV120" s="9"/>
      <c r="EX120" s="9"/>
      <c r="EY120" s="9"/>
      <c r="FA120" s="38"/>
      <c r="FC120" s="38"/>
      <c r="FE120" s="38"/>
      <c r="FF120" s="38"/>
      <c r="FH120" s="38"/>
      <c r="FJ120" s="38"/>
      <c r="FK120" s="38"/>
      <c r="FM120" s="8"/>
      <c r="FN120" s="38"/>
      <c r="FP120" s="84"/>
      <c r="GC120" s="9"/>
      <c r="GD120" s="9"/>
      <c r="GE120" s="9"/>
      <c r="GF120" s="9"/>
      <c r="GH120" s="78"/>
    </row>
    <row r="121" spans="20:190" x14ac:dyDescent="0.3">
      <c r="T121" s="8"/>
      <c r="W121" t="str">
        <v>I play games based around action and skill</v>
      </c>
      <c r="Z121" s="8"/>
      <c r="AK121" s="8"/>
      <c r="AO121" s="8"/>
      <c r="AQ121" t="s">
        <v>1127</v>
      </c>
      <c r="AT121" s="9"/>
      <c r="BB121" s="8"/>
      <c r="BF121" s="8"/>
      <c r="BK121" s="9"/>
      <c r="CD121" s="8"/>
      <c r="CF121" s="9"/>
      <c r="DK121" s="8"/>
      <c r="DM121" s="9"/>
      <c r="DP121" s="8"/>
      <c r="DT121" s="8"/>
      <c r="DW121" s="8"/>
      <c r="EA121" s="9"/>
      <c r="EC121" s="8"/>
      <c r="EG121" s="8"/>
      <c r="EI121" s="8"/>
      <c r="EK121" s="8"/>
      <c r="EM121" s="8"/>
      <c r="EN121" s="9"/>
      <c r="EP121" s="38"/>
      <c r="ER121" s="39"/>
      <c r="ET121" s="9"/>
      <c r="EU121" s="9"/>
      <c r="EV121" s="9"/>
      <c r="EX121" s="9"/>
      <c r="EY121" s="9"/>
      <c r="FA121" s="38"/>
      <c r="FC121" s="38"/>
      <c r="FE121" s="38"/>
      <c r="FF121" s="38"/>
      <c r="FH121" s="38"/>
      <c r="FJ121" s="38"/>
      <c r="FK121" s="38"/>
      <c r="FM121" s="8"/>
      <c r="FN121" s="38"/>
      <c r="FP121" s="84"/>
      <c r="GC121" s="9"/>
      <c r="GD121" s="9"/>
      <c r="GE121" s="9"/>
      <c r="GF121" s="9"/>
      <c r="GH121" s="78"/>
    </row>
    <row r="122" spans="20:190" x14ac:dyDescent="0.3">
      <c r="T122" s="8"/>
      <c r="W122" t="str">
        <v>I play adventure games or games with an open world</v>
      </c>
      <c r="Z122" s="8"/>
      <c r="AK122" s="8"/>
      <c r="AO122" s="8"/>
      <c r="AQ122" t="s">
        <v>1125</v>
      </c>
      <c r="AT122" s="9"/>
      <c r="BB122" s="8"/>
      <c r="BF122" s="8"/>
      <c r="BK122" s="9"/>
      <c r="CD122" s="8"/>
      <c r="CF122" s="9"/>
      <c r="DK122" s="8"/>
      <c r="DM122" s="9"/>
      <c r="DP122" s="8"/>
      <c r="DT122" s="8"/>
      <c r="DW122" s="8"/>
      <c r="EA122" s="9"/>
      <c r="EC122" s="8"/>
      <c r="EG122" s="8"/>
      <c r="EI122" s="8"/>
      <c r="EK122" s="8"/>
      <c r="EM122" s="8"/>
      <c r="EN122" s="9"/>
      <c r="EP122" s="38"/>
      <c r="ER122" s="39"/>
      <c r="ET122" s="9"/>
      <c r="EU122" s="9"/>
      <c r="EV122" s="9"/>
      <c r="EX122" s="9"/>
      <c r="EY122" s="9"/>
      <c r="FA122" s="38"/>
      <c r="FC122" s="38"/>
      <c r="FE122" s="38"/>
      <c r="FF122" s="38"/>
      <c r="FH122" s="38"/>
      <c r="FJ122" s="38"/>
      <c r="FK122" s="38"/>
      <c r="FM122" s="8"/>
      <c r="FN122" s="38"/>
      <c r="FP122" s="84"/>
      <c r="GC122" s="9"/>
      <c r="GD122" s="9"/>
      <c r="GE122" s="9"/>
      <c r="GF122" s="9"/>
      <c r="GH122" s="78"/>
    </row>
    <row r="123" spans="20:190" x14ac:dyDescent="0.3">
      <c r="T123" s="8"/>
      <c r="W123" t="str">
        <v>I play games based around the plot/dialogues or I play RPGs</v>
      </c>
      <c r="Z123" s="8"/>
      <c r="AK123" s="8"/>
      <c r="AO123" s="8"/>
      <c r="AQ123" t="s">
        <v>1089</v>
      </c>
      <c r="AT123" s="9"/>
      <c r="BB123" s="8"/>
      <c r="BF123" s="8"/>
      <c r="BK123" s="9"/>
      <c r="CD123" s="8"/>
      <c r="CF123" s="9"/>
      <c r="DK123" s="8"/>
      <c r="DM123" s="9"/>
      <c r="DP123" s="8"/>
      <c r="DT123" s="8"/>
      <c r="DW123" s="8"/>
      <c r="EA123" s="9"/>
      <c r="EC123" s="8"/>
      <c r="EG123" s="8"/>
      <c r="EI123" s="8"/>
      <c r="EK123" s="8"/>
      <c r="EM123" s="8"/>
      <c r="EN123" s="9"/>
      <c r="EP123" s="38"/>
      <c r="ER123" s="39"/>
      <c r="ET123" s="9"/>
      <c r="EU123" s="9"/>
      <c r="EV123" s="9"/>
      <c r="EX123" s="9"/>
      <c r="EY123" s="9"/>
      <c r="FA123" s="38"/>
      <c r="FC123" s="38"/>
      <c r="FE123" s="38"/>
      <c r="FF123" s="38"/>
      <c r="FH123" s="38"/>
      <c r="FJ123" s="38"/>
      <c r="FK123" s="38"/>
      <c r="FM123" s="8"/>
      <c r="FN123" s="38"/>
      <c r="FP123" s="84"/>
      <c r="GC123" s="9"/>
      <c r="GD123" s="9"/>
      <c r="GE123" s="9"/>
      <c r="GF123" s="9"/>
      <c r="GH123" s="78"/>
    </row>
    <row r="124" spans="20:190" x14ac:dyDescent="0.3">
      <c r="T124" s="8"/>
      <c r="W124" t="str">
        <v>I play puzzle games, or educational games, or logical games, or brain teasers</v>
      </c>
      <c r="Z124" s="8"/>
      <c r="AK124" s="8"/>
      <c r="AO124" s="8"/>
      <c r="AQ124" t="s">
        <v>666</v>
      </c>
      <c r="AT124" s="9"/>
      <c r="BB124" s="8"/>
      <c r="BF124" s="8"/>
      <c r="BK124" s="9"/>
      <c r="CD124" s="8"/>
      <c r="CF124" s="9"/>
      <c r="DK124" s="8"/>
      <c r="DM124" s="9"/>
      <c r="DP124" s="8"/>
      <c r="DT124" s="8"/>
      <c r="DW124" s="8"/>
      <c r="EA124" s="9"/>
      <c r="EC124" s="8"/>
      <c r="EG124" s="8"/>
      <c r="EI124" s="8"/>
      <c r="EK124" s="8"/>
      <c r="EM124" s="8"/>
      <c r="EN124" s="9"/>
      <c r="EP124" s="38"/>
      <c r="ER124" s="39"/>
      <c r="ET124" s="9"/>
      <c r="EU124" s="9"/>
      <c r="EV124" s="9"/>
      <c r="EX124" s="9"/>
      <c r="EY124" s="9"/>
      <c r="FA124" s="38"/>
      <c r="FC124" s="38"/>
      <c r="FE124" s="38"/>
      <c r="FF124" s="38"/>
      <c r="FH124" s="38"/>
      <c r="FJ124" s="38"/>
      <c r="FK124" s="38"/>
      <c r="FM124" s="8"/>
      <c r="FN124" s="38"/>
      <c r="FP124" s="84"/>
      <c r="GC124" s="9"/>
      <c r="GD124" s="9"/>
      <c r="GE124" s="9"/>
      <c r="GF124" s="9"/>
      <c r="GH124" s="78"/>
    </row>
    <row r="125" spans="20:190" x14ac:dyDescent="0.3">
      <c r="T125" s="8"/>
      <c r="W125" t="str">
        <v>I play very rarely or I don't have any experiences with video games</v>
      </c>
      <c r="Z125" s="8"/>
      <c r="AK125" s="8"/>
      <c r="AO125" s="8"/>
      <c r="AQ125" t="s">
        <v>1089</v>
      </c>
      <c r="AT125" s="9"/>
      <c r="BB125" s="8"/>
      <c r="BF125" s="8"/>
      <c r="BK125" s="9"/>
      <c r="CD125" s="8"/>
      <c r="CF125" s="9"/>
      <c r="DK125" s="8"/>
      <c r="DM125" s="9"/>
      <c r="DP125" s="8"/>
      <c r="DT125" s="8"/>
      <c r="DW125" s="8"/>
      <c r="EA125" s="9"/>
      <c r="EC125" s="8"/>
      <c r="EG125" s="8"/>
      <c r="EI125" s="8"/>
      <c r="EK125" s="8"/>
      <c r="EM125" s="8"/>
      <c r="EN125" s="9"/>
      <c r="EP125" s="38"/>
      <c r="ER125" s="39"/>
      <c r="ET125" s="9"/>
      <c r="EU125" s="9"/>
      <c r="EV125" s="9"/>
      <c r="EX125" s="9"/>
      <c r="EY125" s="9"/>
      <c r="FA125" s="38"/>
      <c r="FC125" s="38"/>
      <c r="FE125" s="38"/>
      <c r="FF125" s="38"/>
      <c r="FH125" s="38"/>
      <c r="FJ125" s="38"/>
      <c r="FK125" s="38"/>
      <c r="FM125" s="8"/>
      <c r="FN125" s="38"/>
      <c r="GC125" s="9"/>
      <c r="GD125" s="9"/>
      <c r="GE125" s="9"/>
      <c r="GF125" s="9"/>
      <c r="GH125" s="78"/>
    </row>
    <row r="126" spans="20:190" x14ac:dyDescent="0.3">
      <c r="T126" s="8"/>
      <c r="W126" t="str">
        <v>I play puzzle games, or educational games, or logical games, or brain teasers</v>
      </c>
      <c r="Z126" s="8"/>
      <c r="AK126" s="8"/>
      <c r="AO126" s="8"/>
      <c r="AQ126" t="s">
        <v>666</v>
      </c>
      <c r="AT126" s="9"/>
      <c r="BB126" s="8"/>
      <c r="BF126" s="8"/>
      <c r="BK126" s="9"/>
      <c r="CD126" s="8"/>
      <c r="CF126" s="9"/>
      <c r="DK126" s="8"/>
      <c r="DM126" s="9"/>
      <c r="DP126" s="8"/>
      <c r="DT126" s="8"/>
      <c r="DW126" s="8"/>
      <c r="EA126" s="9"/>
      <c r="EC126" s="8"/>
      <c r="EG126" s="8"/>
      <c r="EI126" s="8"/>
      <c r="EK126" s="8"/>
      <c r="EM126" s="8"/>
      <c r="EN126" s="9"/>
      <c r="EP126" s="38"/>
      <c r="ER126" s="39"/>
      <c r="ET126" s="9"/>
      <c r="EU126" s="9"/>
      <c r="EV126" s="9"/>
      <c r="EX126" s="9"/>
      <c r="EY126" s="9"/>
      <c r="FA126" s="38"/>
      <c r="FC126" s="38"/>
      <c r="FE126" s="38"/>
      <c r="FF126" s="38"/>
      <c r="FH126" s="38"/>
      <c r="FJ126" s="38"/>
      <c r="FK126" s="38"/>
      <c r="FM126" s="8"/>
      <c r="FN126" s="38"/>
      <c r="GC126" s="9"/>
      <c r="GD126" s="9"/>
      <c r="GE126" s="9"/>
      <c r="GF126" s="9"/>
      <c r="GH126" s="78"/>
    </row>
    <row r="127" spans="20:190" x14ac:dyDescent="0.3">
      <c r="T127" s="8"/>
      <c r="W127" t="str">
        <v>I play games based around the plot/dialogues or I play RPGs</v>
      </c>
      <c r="Z127" s="8"/>
      <c r="AK127" s="8"/>
      <c r="AO127" s="8"/>
      <c r="AQ127" t="s">
        <v>1108</v>
      </c>
      <c r="AT127" s="9"/>
      <c r="BB127" s="8"/>
      <c r="BF127" s="8"/>
      <c r="BK127" s="9"/>
      <c r="CD127" s="8"/>
      <c r="CF127" s="9"/>
      <c r="DK127" s="8"/>
      <c r="DM127" s="9"/>
      <c r="DP127" s="8"/>
      <c r="DT127" s="8"/>
      <c r="DW127" s="8"/>
      <c r="EA127" s="9"/>
      <c r="EC127" s="8"/>
      <c r="EG127" s="8"/>
      <c r="EI127" s="8"/>
      <c r="EK127" s="8"/>
      <c r="EM127" s="8"/>
      <c r="EN127" s="9"/>
      <c r="EP127" s="38"/>
      <c r="ER127" s="39"/>
      <c r="ET127" s="9"/>
      <c r="EU127" s="9"/>
      <c r="EV127" s="9"/>
      <c r="EX127" s="9"/>
      <c r="EY127" s="9"/>
      <c r="FA127" s="38"/>
      <c r="FC127" s="38"/>
      <c r="FE127" s="38"/>
      <c r="FF127" s="38"/>
      <c r="FH127" s="38"/>
      <c r="FJ127" s="38"/>
      <c r="FK127" s="38"/>
      <c r="FM127" s="8"/>
      <c r="FN127" s="38"/>
      <c r="GC127" s="9"/>
      <c r="GD127" s="9"/>
      <c r="GE127" s="9"/>
      <c r="GF127" s="9"/>
      <c r="GH127" s="78"/>
    </row>
    <row r="128" spans="20:190" x14ac:dyDescent="0.3">
      <c r="T128" s="8"/>
      <c r="W128" t="str">
        <v>I play adventure games or games with an open world</v>
      </c>
      <c r="Z128" s="8"/>
      <c r="AK128" s="8"/>
      <c r="AO128" s="8"/>
      <c r="AQ128" t="s">
        <v>1089</v>
      </c>
      <c r="AT128" s="9"/>
      <c r="BB128" s="8"/>
      <c r="BF128" s="8"/>
      <c r="BK128" s="9"/>
      <c r="CD128" s="8"/>
      <c r="CF128" s="9"/>
      <c r="DK128" s="8"/>
      <c r="DM128" s="9"/>
      <c r="DP128" s="8"/>
      <c r="DT128" s="8"/>
      <c r="DW128" s="8"/>
      <c r="EA128" s="9"/>
      <c r="EC128" s="8"/>
      <c r="EG128" s="8"/>
      <c r="EI128" s="8"/>
      <c r="EK128" s="8"/>
      <c r="EM128" s="8"/>
      <c r="EN128" s="9"/>
      <c r="EP128" s="38"/>
      <c r="ER128" s="39"/>
      <c r="ET128" s="9"/>
      <c r="EU128" s="9"/>
      <c r="EV128" s="9"/>
      <c r="EX128" s="9"/>
      <c r="EY128" s="9"/>
      <c r="FA128" s="38"/>
      <c r="FC128" s="38"/>
      <c r="FE128" s="38"/>
      <c r="FF128" s="38"/>
      <c r="FH128" s="38"/>
      <c r="FJ128" s="38"/>
      <c r="FK128" s="38"/>
      <c r="FM128" s="8"/>
      <c r="FN128" s="38"/>
      <c r="GC128" s="9"/>
      <c r="GD128" s="9"/>
      <c r="GE128" s="9"/>
      <c r="GF128" s="9"/>
      <c r="GH128" s="78"/>
    </row>
    <row r="129" spans="20:190" x14ac:dyDescent="0.3">
      <c r="T129" s="8"/>
      <c r="W129" t="str">
        <v>I play puzzle games, or educational games, or logical games, or brain teasers</v>
      </c>
      <c r="Z129" s="8"/>
      <c r="AK129" s="8"/>
      <c r="AO129" s="8"/>
      <c r="AQ129" t="s">
        <v>666</v>
      </c>
      <c r="AT129" s="9"/>
      <c r="BB129" s="8"/>
      <c r="BF129" s="8"/>
      <c r="BK129" s="9"/>
      <c r="CD129" s="8"/>
      <c r="CF129" s="9"/>
      <c r="DK129" s="8"/>
      <c r="DM129" s="9"/>
      <c r="DP129" s="8"/>
      <c r="DT129" s="8"/>
      <c r="DW129" s="8"/>
      <c r="EA129" s="9"/>
      <c r="EC129" s="8"/>
      <c r="EG129" s="8"/>
      <c r="EI129" s="8"/>
      <c r="EK129" s="8"/>
      <c r="EM129" s="8"/>
      <c r="EN129" s="9"/>
      <c r="EP129" s="38"/>
      <c r="ER129" s="39"/>
      <c r="ET129" s="9"/>
      <c r="EU129" s="9"/>
      <c r="EV129" s="9"/>
      <c r="EX129" s="9"/>
      <c r="EY129" s="9"/>
      <c r="FA129" s="38"/>
      <c r="FC129" s="38"/>
      <c r="FE129" s="38"/>
      <c r="FF129" s="38"/>
      <c r="FH129" s="38"/>
      <c r="FJ129" s="38"/>
      <c r="FK129" s="38"/>
      <c r="FM129" s="8"/>
      <c r="FN129" s="38"/>
      <c r="GC129" s="9"/>
      <c r="GD129" s="9"/>
      <c r="GE129" s="9"/>
      <c r="GF129" s="9"/>
      <c r="GH129" s="78"/>
    </row>
    <row r="130" spans="20:190" x14ac:dyDescent="0.3">
      <c r="T130" s="8"/>
      <c r="W130" s="11" t="s">
        <v>1058</v>
      </c>
      <c r="Z130" s="8"/>
      <c r="AK130" s="8"/>
      <c r="AO130" s="8"/>
      <c r="AQ130" t="s">
        <v>1089</v>
      </c>
      <c r="AT130" s="9"/>
      <c r="BB130" s="8"/>
      <c r="BF130" s="8"/>
      <c r="BK130" s="9"/>
      <c r="CD130" s="8"/>
      <c r="CF130" s="9"/>
      <c r="DK130" s="8"/>
      <c r="DM130" s="9"/>
      <c r="DP130" s="8"/>
      <c r="DT130" s="8"/>
      <c r="DW130" s="8"/>
      <c r="EA130" s="9"/>
      <c r="EC130" s="8"/>
      <c r="EG130" s="8"/>
      <c r="EI130" s="8"/>
      <c r="EK130" s="8"/>
      <c r="EM130" s="8"/>
      <c r="EN130" s="9"/>
      <c r="EP130" s="38"/>
      <c r="ER130" s="39"/>
      <c r="ET130" s="9"/>
      <c r="EU130" s="9"/>
      <c r="EV130" s="9"/>
      <c r="EX130" s="9"/>
      <c r="EY130" s="9"/>
      <c r="FA130" s="38"/>
      <c r="FC130" s="38"/>
      <c r="FE130" s="38"/>
      <c r="FF130" s="38"/>
      <c r="FH130" s="38"/>
      <c r="FJ130" s="38"/>
      <c r="FK130" s="38"/>
      <c r="FM130" s="8"/>
      <c r="FN130" s="38"/>
      <c r="GC130" s="9"/>
      <c r="GD130" s="9"/>
      <c r="GE130" s="9"/>
      <c r="GF130" s="9"/>
      <c r="GH130" s="78"/>
    </row>
    <row r="131" spans="20:190" x14ac:dyDescent="0.3">
      <c r="T131" s="8"/>
      <c r="W131" t="str" cm="1">
        <f t="array" ref="W131:W139">_xlfn.UNIQUE(_xlfn.ANCHORARRAY(W36))</f>
        <v>I play games based around action and skill</v>
      </c>
      <c r="Z131" s="8"/>
      <c r="AK131" s="8"/>
      <c r="AO131" s="8"/>
      <c r="AQ131" t="s">
        <v>1092</v>
      </c>
      <c r="AT131" s="9"/>
      <c r="BB131" s="8"/>
      <c r="BF131" s="8"/>
      <c r="BK131" s="9"/>
      <c r="CD131" s="8"/>
      <c r="CF131" s="9"/>
      <c r="DK131" s="8"/>
      <c r="DM131" s="9"/>
      <c r="DP131" s="8"/>
      <c r="DT131" s="8"/>
      <c r="DW131" s="8"/>
      <c r="EA131" s="9"/>
      <c r="EC131" s="8"/>
      <c r="EG131" s="8"/>
      <c r="EI131" s="8"/>
      <c r="EK131" s="8"/>
      <c r="EM131" s="8"/>
      <c r="EN131" s="9"/>
      <c r="EP131" s="38"/>
      <c r="ER131" s="39"/>
      <c r="ET131" s="9"/>
      <c r="EU131" s="9"/>
      <c r="EV131" s="9"/>
      <c r="EX131" s="9"/>
      <c r="EY131" s="9"/>
      <c r="FA131" s="38"/>
      <c r="FC131" s="38"/>
      <c r="FE131" s="38"/>
      <c r="FF131" s="38"/>
      <c r="FH131" s="38"/>
      <c r="FJ131" s="38"/>
      <c r="FK131" s="38"/>
      <c r="FM131" s="8"/>
      <c r="FN131" s="38"/>
      <c r="GC131" s="9"/>
      <c r="GD131" s="9"/>
      <c r="GE131" s="9"/>
      <c r="GF131" s="9"/>
      <c r="GH131" s="78"/>
    </row>
    <row r="132" spans="20:190" x14ac:dyDescent="0.3">
      <c r="T132" s="8"/>
      <c r="W132" t="str">
        <v>I play games based around the plot/dialogues or I play RPGs</v>
      </c>
      <c r="Z132" s="8"/>
      <c r="AK132" s="8"/>
      <c r="AO132" s="8"/>
      <c r="AQ132" t="s">
        <v>1127</v>
      </c>
      <c r="AT132" s="9"/>
      <c r="BB132" s="8"/>
      <c r="BF132" s="8"/>
      <c r="BK132" s="9"/>
      <c r="CD132" s="8"/>
      <c r="CF132" s="9"/>
      <c r="DK132" s="8"/>
      <c r="DM132" s="9"/>
      <c r="DP132" s="8"/>
      <c r="DT132" s="8"/>
      <c r="DW132" s="8"/>
      <c r="EA132" s="9"/>
      <c r="EC132" s="8"/>
      <c r="EG132" s="8"/>
      <c r="EI132" s="8"/>
      <c r="EK132" s="8"/>
      <c r="EM132" s="8"/>
      <c r="EN132" s="9"/>
      <c r="EP132" s="38"/>
      <c r="ER132" s="39"/>
      <c r="ET132" s="9"/>
      <c r="EU132" s="9"/>
      <c r="EV132" s="9"/>
      <c r="EX132" s="9"/>
      <c r="EY132" s="9"/>
      <c r="FA132" s="38"/>
      <c r="FC132" s="38"/>
      <c r="FE132" s="38"/>
      <c r="FF132" s="38"/>
      <c r="FH132" s="38"/>
      <c r="FJ132" s="38"/>
      <c r="FK132" s="38"/>
      <c r="FM132" s="8"/>
      <c r="FN132" s="38"/>
      <c r="GC132" s="9"/>
      <c r="GD132" s="9"/>
      <c r="GE132" s="9"/>
      <c r="GF132" s="9"/>
      <c r="GH132" s="78"/>
    </row>
    <row r="133" spans="20:190" x14ac:dyDescent="0.3">
      <c r="T133" s="8"/>
      <c r="W133" t="str">
        <v>I play games different from the ones described above</v>
      </c>
      <c r="Z133" s="8"/>
      <c r="AK133" s="8"/>
      <c r="AO133" s="8"/>
      <c r="AQ133" t="s">
        <v>1113</v>
      </c>
      <c r="AT133" s="9"/>
      <c r="BB133" s="8"/>
      <c r="BF133" s="8"/>
      <c r="BK133" s="9"/>
      <c r="CD133" s="8"/>
      <c r="CF133" s="9"/>
      <c r="DK133" s="8"/>
      <c r="DM133" s="9"/>
      <c r="DP133" s="8"/>
      <c r="DT133" s="8"/>
      <c r="DW133" s="8"/>
      <c r="EA133" s="9"/>
      <c r="EC133" s="8"/>
      <c r="EG133" s="8"/>
      <c r="EI133" s="8"/>
      <c r="EK133" s="8"/>
      <c r="EM133" s="8"/>
      <c r="EN133" s="9"/>
      <c r="EP133" s="38"/>
      <c r="ER133" s="39"/>
      <c r="ET133" s="9"/>
      <c r="EU133" s="9"/>
      <c r="EV133" s="9"/>
      <c r="EX133" s="9"/>
      <c r="EY133" s="9"/>
      <c r="FA133" s="38"/>
      <c r="FC133" s="38"/>
      <c r="FE133" s="38"/>
      <c r="FF133" s="38"/>
      <c r="FH133" s="38"/>
      <c r="FJ133" s="38"/>
      <c r="FK133" s="38"/>
      <c r="FM133" s="8"/>
      <c r="FN133" s="38"/>
      <c r="GC133" s="9"/>
      <c r="GD133" s="9"/>
      <c r="GE133" s="9"/>
      <c r="GF133" s="9"/>
      <c r="GH133" s="78"/>
    </row>
    <row r="134" spans="20:190" x14ac:dyDescent="0.3">
      <c r="T134" s="8"/>
      <c r="W134" t="str">
        <v>I play puzzle games, or educational games, or logical games, or brain teasers</v>
      </c>
      <c r="Z134" s="8"/>
      <c r="AK134" s="8"/>
      <c r="AO134" s="8"/>
      <c r="AQ134" t="s">
        <v>1088</v>
      </c>
      <c r="AT134" s="9"/>
      <c r="BB134" s="8"/>
      <c r="BF134" s="8"/>
      <c r="BK134" s="9"/>
      <c r="CD134" s="8"/>
      <c r="CF134" s="9"/>
      <c r="DK134" s="8"/>
      <c r="DM134" s="9"/>
      <c r="DP134" s="8"/>
      <c r="DT134" s="8"/>
      <c r="DW134" s="8"/>
      <c r="EA134" s="9"/>
      <c r="EC134" s="8"/>
      <c r="EG134" s="8"/>
      <c r="EI134" s="8"/>
      <c r="EK134" s="8"/>
      <c r="EM134" s="8"/>
      <c r="EN134" s="9"/>
      <c r="EP134" s="38"/>
      <c r="ER134" s="39"/>
      <c r="ET134" s="9"/>
      <c r="EU134" s="9"/>
      <c r="EV134" s="9"/>
      <c r="EX134" s="9"/>
      <c r="EY134" s="9"/>
      <c r="FA134" s="38"/>
      <c r="FC134" s="38"/>
      <c r="FE134" s="38"/>
      <c r="FF134" s="38"/>
      <c r="FH134" s="38"/>
      <c r="FJ134" s="38"/>
      <c r="FK134" s="38"/>
      <c r="FM134" s="8"/>
      <c r="FN134" s="38"/>
      <c r="GC134" s="9"/>
      <c r="GD134" s="9"/>
      <c r="GE134" s="9"/>
      <c r="GF134" s="9"/>
      <c r="GH134" s="78"/>
    </row>
    <row r="135" spans="20:190" x14ac:dyDescent="0.3">
      <c r="T135" s="8"/>
      <c r="W135" t="str">
        <v>I play retro games or indies (games from independent creators)</v>
      </c>
      <c r="Z135" s="8"/>
      <c r="AK135" s="8"/>
      <c r="AO135" s="8"/>
      <c r="AQ135" t="s">
        <v>1091</v>
      </c>
      <c r="AT135" s="9"/>
      <c r="BB135" s="8"/>
      <c r="BF135" s="8"/>
      <c r="BK135" s="9"/>
      <c r="CD135" s="8"/>
      <c r="CF135" s="9"/>
      <c r="DK135" s="8"/>
      <c r="DM135" s="9"/>
      <c r="DP135" s="8"/>
      <c r="DT135" s="8"/>
      <c r="DW135" s="8"/>
      <c r="EA135" s="9"/>
      <c r="EC135" s="8"/>
      <c r="EG135" s="8"/>
      <c r="EI135" s="8"/>
      <c r="EK135" s="8"/>
      <c r="EM135" s="8"/>
      <c r="EN135" s="9"/>
      <c r="EP135" s="38"/>
      <c r="ER135" s="39"/>
      <c r="ET135" s="9"/>
      <c r="EU135" s="9"/>
      <c r="EV135" s="9"/>
      <c r="EX135" s="9"/>
      <c r="EY135" s="9"/>
      <c r="FA135" s="38"/>
      <c r="FC135" s="38"/>
      <c r="FE135" s="38"/>
      <c r="FF135" s="38"/>
      <c r="FH135" s="38"/>
      <c r="FJ135" s="38"/>
      <c r="FK135" s="38"/>
      <c r="FM135" s="8"/>
      <c r="FN135" s="38"/>
      <c r="GC135" s="9"/>
      <c r="GD135" s="9"/>
      <c r="GE135" s="9"/>
      <c r="GF135" s="9"/>
      <c r="GH135" s="78"/>
    </row>
    <row r="136" spans="20:190" x14ac:dyDescent="0.3">
      <c r="T136" s="8"/>
      <c r="W136" t="str">
        <v>I play adventure games or games with an open world</v>
      </c>
      <c r="Z136" s="8"/>
      <c r="AK136" s="8"/>
      <c r="AO136" s="8"/>
      <c r="AQ136" t="s">
        <v>1089</v>
      </c>
      <c r="AT136" s="9"/>
      <c r="BB136" s="8"/>
      <c r="BF136" s="8"/>
      <c r="BK136" s="9"/>
      <c r="CD136" s="8"/>
      <c r="CF136" s="9"/>
      <c r="DK136" s="8"/>
      <c r="DM136" s="9"/>
      <c r="DP136" s="8"/>
      <c r="DT136" s="8"/>
      <c r="DW136" s="8"/>
      <c r="EA136" s="9"/>
      <c r="EC136" s="8"/>
      <c r="EG136" s="8"/>
      <c r="EI136" s="8"/>
      <c r="EK136" s="8"/>
      <c r="EM136" s="8"/>
      <c r="EN136" s="9"/>
      <c r="EP136" s="38"/>
      <c r="ER136" s="39"/>
      <c r="ET136" s="9"/>
      <c r="EU136" s="9"/>
      <c r="EV136" s="9"/>
      <c r="EX136" s="9"/>
      <c r="EY136" s="9"/>
      <c r="FA136" s="38"/>
      <c r="FC136" s="38"/>
      <c r="FE136" s="38"/>
      <c r="FF136" s="38"/>
      <c r="FH136" s="38"/>
      <c r="FJ136" s="38"/>
      <c r="FK136" s="38"/>
      <c r="FM136" s="8"/>
      <c r="FN136" s="38"/>
      <c r="GC136" s="9"/>
      <c r="GD136" s="9"/>
      <c r="GE136" s="9"/>
      <c r="GF136" s="9"/>
      <c r="GH136" s="78"/>
    </row>
    <row r="137" spans="20:190" x14ac:dyDescent="0.3">
      <c r="T137" s="8"/>
      <c r="W137" t="str">
        <v>I play very rarely or I don't have any experiences with video games</v>
      </c>
      <c r="Z137" s="8"/>
      <c r="AK137" s="8"/>
      <c r="AO137" s="8"/>
      <c r="AQ137" t="s">
        <v>1108</v>
      </c>
      <c r="AT137" s="9"/>
      <c r="BB137" s="8"/>
      <c r="BF137" s="8"/>
      <c r="BK137" s="9"/>
      <c r="CD137" s="8"/>
      <c r="CF137" s="9"/>
      <c r="DK137" s="8"/>
      <c r="DM137" s="9"/>
      <c r="DP137" s="8"/>
      <c r="DT137" s="8"/>
      <c r="DW137" s="8"/>
      <c r="EA137" s="9"/>
      <c r="EC137" s="8"/>
      <c r="EG137" s="8"/>
      <c r="EI137" s="8"/>
      <c r="EK137" s="8"/>
      <c r="EM137" s="8"/>
      <c r="EN137" s="9"/>
      <c r="EP137" s="38"/>
      <c r="ER137" s="39"/>
      <c r="ET137" s="9"/>
      <c r="EU137" s="9"/>
      <c r="EV137" s="9"/>
      <c r="EX137" s="9"/>
      <c r="EY137" s="9"/>
      <c r="FA137" s="38"/>
      <c r="FC137" s="38"/>
      <c r="FE137" s="38"/>
      <c r="FF137" s="38"/>
      <c r="FH137" s="38"/>
      <c r="FJ137" s="38"/>
      <c r="FK137" s="38"/>
      <c r="FM137" s="8"/>
      <c r="FN137" s="38"/>
      <c r="GC137" s="9"/>
      <c r="GD137" s="9"/>
      <c r="GE137" s="9"/>
      <c r="GF137" s="9"/>
      <c r="GH137" s="78"/>
    </row>
    <row r="138" spans="20:190" x14ac:dyDescent="0.3">
      <c r="T138" s="8"/>
      <c r="W138" t="str">
        <v>several years ago, I used to play more</v>
      </c>
      <c r="Z138" s="8"/>
      <c r="AK138" s="8"/>
      <c r="AO138" s="8"/>
      <c r="AQ138" t="s">
        <v>1088</v>
      </c>
      <c r="AT138" s="9"/>
      <c r="BB138" s="8"/>
      <c r="BF138" s="8"/>
      <c r="BK138" s="9"/>
      <c r="CD138" s="8"/>
      <c r="CF138" s="9"/>
      <c r="DK138" s="8"/>
      <c r="DM138" s="9"/>
      <c r="DP138" s="8"/>
      <c r="DT138" s="8"/>
      <c r="DW138" s="8"/>
      <c r="EA138" s="9"/>
      <c r="EC138" s="8"/>
      <c r="EG138" s="8"/>
      <c r="EI138" s="8"/>
      <c r="EK138" s="8"/>
      <c r="EM138" s="8"/>
      <c r="EN138" s="9"/>
      <c r="EP138" s="38"/>
      <c r="ER138" s="39"/>
      <c r="ET138" s="9"/>
      <c r="EU138" s="9"/>
      <c r="EV138" s="9"/>
      <c r="EX138" s="9"/>
      <c r="EY138" s="9"/>
      <c r="FA138" s="38"/>
      <c r="FC138" s="38"/>
      <c r="FE138" s="38"/>
      <c r="FF138" s="38"/>
      <c r="FH138" s="38"/>
      <c r="FJ138" s="38"/>
      <c r="FK138" s="38"/>
      <c r="FM138" s="8"/>
      <c r="FN138" s="38"/>
      <c r="GC138" s="9"/>
      <c r="GD138" s="9"/>
      <c r="GE138" s="9"/>
      <c r="GF138" s="9"/>
      <c r="GH138" s="78"/>
    </row>
    <row r="139" spans="20:190" x14ac:dyDescent="0.3">
      <c r="T139" s="8"/>
      <c r="W139" t="str">
        <v>I play games based around strategy and planning</v>
      </c>
      <c r="Z139" s="8"/>
      <c r="AK139" s="8"/>
      <c r="AO139" s="8"/>
      <c r="AQ139" t="s">
        <v>1113</v>
      </c>
      <c r="AT139" s="9"/>
      <c r="BB139" s="8"/>
      <c r="BF139" s="8"/>
      <c r="BK139" s="9"/>
      <c r="CD139" s="8"/>
      <c r="CF139" s="9"/>
      <c r="DK139" s="8"/>
      <c r="DM139" s="9"/>
      <c r="DP139" s="8"/>
      <c r="DT139" s="8"/>
      <c r="DW139" s="8"/>
      <c r="EA139" s="9"/>
      <c r="EC139" s="8"/>
      <c r="EG139" s="8"/>
      <c r="EI139" s="8"/>
      <c r="EK139" s="8"/>
      <c r="EM139" s="8"/>
      <c r="EN139" s="9"/>
      <c r="EP139" s="38"/>
      <c r="ER139" s="39"/>
      <c r="ET139" s="9"/>
      <c r="EU139" s="9"/>
      <c r="EV139" s="9"/>
      <c r="EX139" s="9"/>
      <c r="EY139" s="9"/>
      <c r="FA139" s="38"/>
      <c r="FC139" s="38"/>
      <c r="FE139" s="38"/>
      <c r="FF139" s="38"/>
      <c r="FH139" s="38"/>
      <c r="FJ139" s="38"/>
      <c r="FK139" s="38"/>
      <c r="FM139" s="8"/>
      <c r="FN139" s="38"/>
      <c r="GC139" s="9"/>
      <c r="GD139" s="9"/>
      <c r="GE139" s="9"/>
      <c r="GF139" s="9"/>
      <c r="GH139" s="78"/>
    </row>
    <row r="140" spans="20:190" x14ac:dyDescent="0.3">
      <c r="T140" s="8"/>
      <c r="Z140" s="8"/>
      <c r="AK140" s="8"/>
      <c r="AO140" s="8"/>
      <c r="AQ140" t="s">
        <v>1108</v>
      </c>
      <c r="AT140" s="9"/>
      <c r="BB140" s="8"/>
      <c r="BF140" s="8"/>
      <c r="BK140" s="9"/>
      <c r="CD140" s="8"/>
      <c r="CF140" s="9"/>
      <c r="DK140" s="8"/>
      <c r="DM140" s="9"/>
      <c r="DP140" s="8"/>
      <c r="DT140" s="8"/>
      <c r="DW140" s="8"/>
      <c r="EA140" s="9"/>
      <c r="EC140" s="8"/>
      <c r="EG140" s="8"/>
      <c r="EI140" s="8"/>
      <c r="EK140" s="8"/>
      <c r="EM140" s="8"/>
      <c r="EN140" s="9"/>
      <c r="EP140" s="38"/>
      <c r="ER140" s="39"/>
      <c r="ET140" s="9"/>
      <c r="EU140" s="9"/>
      <c r="EV140" s="9"/>
      <c r="EX140" s="9"/>
      <c r="EY140" s="9"/>
      <c r="FA140" s="38"/>
      <c r="FC140" s="38"/>
      <c r="FE140" s="38"/>
      <c r="FF140" s="38"/>
      <c r="FH140" s="38"/>
      <c r="FJ140" s="38"/>
      <c r="FK140" s="38"/>
      <c r="FM140" s="8"/>
      <c r="FN140" s="38"/>
      <c r="GC140" s="9"/>
      <c r="GD140" s="9"/>
      <c r="GE140" s="9"/>
      <c r="GF140" s="9"/>
      <c r="GH140" s="78"/>
    </row>
    <row r="141" spans="20:190" x14ac:dyDescent="0.3">
      <c r="T141" s="8"/>
      <c r="Z141" s="8"/>
      <c r="AK141" s="8"/>
      <c r="AO141" s="8"/>
      <c r="AQ141" t="s">
        <v>666</v>
      </c>
      <c r="AT141" s="9"/>
      <c r="BB141" s="8"/>
      <c r="BF141" s="8"/>
      <c r="BK141" s="9"/>
      <c r="CD141" s="8"/>
      <c r="CF141" s="9"/>
      <c r="DK141" s="8"/>
      <c r="DM141" s="9"/>
      <c r="DP141" s="8"/>
      <c r="DT141" s="8"/>
      <c r="DW141" s="8"/>
      <c r="EA141" s="9"/>
      <c r="EC141" s="8"/>
      <c r="EG141" s="8"/>
      <c r="EI141" s="8"/>
      <c r="EK141" s="8"/>
      <c r="EM141" s="8"/>
      <c r="EN141" s="9"/>
      <c r="EP141" s="38"/>
      <c r="ER141" s="39"/>
      <c r="ET141" s="9"/>
      <c r="EU141" s="9"/>
      <c r="EV141" s="9"/>
      <c r="EX141" s="9"/>
      <c r="EY141" s="9"/>
      <c r="FA141" s="38"/>
      <c r="FC141" s="38"/>
      <c r="FE141" s="38"/>
      <c r="FF141" s="38"/>
      <c r="FH141" s="38"/>
      <c r="FJ141" s="38"/>
      <c r="FK141" s="38"/>
      <c r="FM141" s="8"/>
      <c r="FN141" s="38"/>
      <c r="GC141" s="9"/>
      <c r="GD141" s="9"/>
      <c r="GE141" s="9"/>
      <c r="GF141" s="9"/>
      <c r="GH141" s="78"/>
    </row>
    <row r="142" spans="20:190" x14ac:dyDescent="0.3">
      <c r="T142" s="8"/>
      <c r="Z142" s="8"/>
      <c r="AK142" s="8"/>
      <c r="AO142" s="8"/>
      <c r="AQ142" t="s">
        <v>1089</v>
      </c>
      <c r="AT142" s="9"/>
      <c r="BB142" s="8"/>
      <c r="BF142" s="8"/>
      <c r="BK142" s="9"/>
      <c r="CD142" s="8"/>
      <c r="CF142" s="9"/>
      <c r="DK142" s="8"/>
      <c r="DM142" s="9"/>
      <c r="DP142" s="8"/>
      <c r="DT142" s="8"/>
      <c r="DW142" s="8"/>
      <c r="EA142" s="9"/>
      <c r="EC142" s="8"/>
      <c r="EG142" s="8"/>
      <c r="EI142" s="8"/>
      <c r="EK142" s="8"/>
      <c r="EM142" s="8"/>
      <c r="EN142" s="9"/>
      <c r="EP142" s="38"/>
      <c r="ER142" s="39"/>
      <c r="ET142" s="9"/>
      <c r="EU142" s="9"/>
      <c r="EV142" s="9"/>
      <c r="EX142" s="9"/>
      <c r="EY142" s="9"/>
      <c r="FA142" s="38"/>
      <c r="FC142" s="38"/>
      <c r="FE142" s="38"/>
      <c r="FF142" s="38"/>
      <c r="FH142" s="38"/>
      <c r="FJ142" s="38"/>
      <c r="FK142" s="38"/>
      <c r="FM142" s="8"/>
      <c r="FN142" s="38"/>
      <c r="GC142" s="9"/>
      <c r="GD142" s="9"/>
      <c r="GE142" s="9"/>
      <c r="GF142" s="9"/>
      <c r="GH142" s="78"/>
    </row>
    <row r="143" spans="20:190" x14ac:dyDescent="0.3">
      <c r="T143" s="8"/>
      <c r="Z143" s="8"/>
      <c r="AK143" s="8"/>
      <c r="AO143" s="8"/>
      <c r="AQ143" t="s">
        <v>666</v>
      </c>
      <c r="AT143" s="9"/>
      <c r="BB143" s="8"/>
      <c r="BF143" s="8"/>
      <c r="BK143" s="9"/>
      <c r="CD143" s="8"/>
      <c r="CF143" s="9"/>
      <c r="DK143" s="8"/>
      <c r="DM143" s="9"/>
      <c r="DP143" s="8"/>
      <c r="DT143" s="8"/>
      <c r="DW143" s="8"/>
      <c r="EA143" s="9"/>
      <c r="EC143" s="8"/>
      <c r="EG143" s="8"/>
      <c r="EI143" s="8"/>
      <c r="EK143" s="8"/>
      <c r="EM143" s="8"/>
      <c r="EN143" s="9"/>
      <c r="EP143" s="38"/>
      <c r="ER143" s="39"/>
      <c r="ET143" s="9"/>
      <c r="EU143" s="9"/>
      <c r="EV143" s="9"/>
      <c r="EX143" s="9"/>
      <c r="EY143" s="9"/>
      <c r="FA143" s="38"/>
      <c r="FC143" s="38"/>
      <c r="FE143" s="38"/>
      <c r="FF143" s="38"/>
      <c r="FH143" s="38"/>
      <c r="FJ143" s="38"/>
      <c r="FK143" s="38"/>
      <c r="FM143" s="8"/>
      <c r="FN143" s="38"/>
      <c r="GC143" s="9"/>
      <c r="GD143" s="9"/>
      <c r="GE143" s="9"/>
      <c r="GF143" s="9"/>
      <c r="GH143" s="78"/>
    </row>
    <row r="144" spans="20:190" x14ac:dyDescent="0.3">
      <c r="T144" s="8"/>
      <c r="Z144" s="8"/>
      <c r="AK144" s="8"/>
      <c r="AO144" s="8"/>
      <c r="AQ144" t="s">
        <v>666</v>
      </c>
      <c r="AT144" s="9"/>
      <c r="BB144" s="8"/>
      <c r="BF144" s="8"/>
      <c r="BK144" s="9"/>
      <c r="CD144" s="8"/>
      <c r="CF144" s="9"/>
      <c r="DK144" s="8"/>
      <c r="DM144" s="9"/>
      <c r="DP144" s="8"/>
      <c r="DT144" s="8"/>
      <c r="DW144" s="8"/>
      <c r="EA144" s="9"/>
      <c r="EC144" s="8"/>
      <c r="EG144" s="8"/>
      <c r="EI144" s="8"/>
      <c r="EK144" s="8"/>
      <c r="EM144" s="8"/>
      <c r="EN144" s="9"/>
      <c r="EP144" s="38"/>
      <c r="ER144" s="39"/>
      <c r="ET144" s="9"/>
      <c r="EU144" s="9"/>
      <c r="EV144" s="9"/>
      <c r="EX144" s="9"/>
      <c r="EY144" s="9"/>
      <c r="FA144" s="38"/>
      <c r="FC144" s="38"/>
      <c r="FE144" s="38"/>
      <c r="FF144" s="38"/>
      <c r="FH144" s="38"/>
      <c r="FJ144" s="38"/>
      <c r="FK144" s="38"/>
      <c r="FM144" s="8"/>
      <c r="FN144" s="38"/>
      <c r="GC144" s="9"/>
      <c r="GD144" s="9"/>
      <c r="GE144" s="9"/>
      <c r="GF144" s="9"/>
      <c r="GH144" s="78"/>
    </row>
    <row r="145" spans="20:190" x14ac:dyDescent="0.3">
      <c r="T145" s="8"/>
      <c r="Z145" s="8"/>
      <c r="AK145" s="8"/>
      <c r="AO145" s="8"/>
      <c r="AQ145" t="s">
        <v>1092</v>
      </c>
      <c r="AT145" s="9"/>
      <c r="BB145" s="8"/>
      <c r="BF145" s="8"/>
      <c r="BK145" s="9"/>
      <c r="CD145" s="8"/>
      <c r="CF145" s="9"/>
      <c r="DK145" s="8"/>
      <c r="DM145" s="9"/>
      <c r="DP145" s="8"/>
      <c r="DT145" s="8"/>
      <c r="DW145" s="8"/>
      <c r="EA145" s="9"/>
      <c r="EC145" s="8"/>
      <c r="EG145" s="8"/>
      <c r="EI145" s="8"/>
      <c r="EK145" s="8"/>
      <c r="EM145" s="8"/>
      <c r="EN145" s="9"/>
      <c r="EP145" s="38"/>
      <c r="ER145" s="39"/>
      <c r="ET145" s="9"/>
      <c r="EU145" s="9"/>
      <c r="EV145" s="9"/>
      <c r="EX145" s="9"/>
      <c r="EY145" s="9"/>
      <c r="FA145" s="38"/>
      <c r="FC145" s="38"/>
      <c r="FE145" s="38"/>
      <c r="FF145" s="38"/>
      <c r="FH145" s="38"/>
      <c r="FJ145" s="38"/>
      <c r="FK145" s="38"/>
      <c r="FM145" s="8"/>
      <c r="FN145" s="38"/>
      <c r="GC145" s="9"/>
      <c r="GD145" s="9"/>
      <c r="GE145" s="9"/>
      <c r="GF145" s="9"/>
      <c r="GH145" s="78"/>
    </row>
    <row r="146" spans="20:190" x14ac:dyDescent="0.3">
      <c r="T146" s="8"/>
      <c r="Z146" s="8"/>
      <c r="AK146" s="8"/>
      <c r="AO146" s="8"/>
      <c r="AQ146" s="33" t="s">
        <v>1126</v>
      </c>
      <c r="AT146" s="9"/>
      <c r="BB146" s="8"/>
      <c r="BF146" s="8"/>
      <c r="BK146" s="9"/>
      <c r="CD146" s="8"/>
      <c r="CF146" s="9"/>
      <c r="DK146" s="8"/>
      <c r="DM146" s="9"/>
      <c r="DN146" s="33"/>
      <c r="DP146" s="8"/>
      <c r="DT146" s="8"/>
      <c r="DW146" s="8"/>
      <c r="EA146" s="9"/>
      <c r="EC146" s="8"/>
      <c r="EG146" s="8"/>
      <c r="EI146" s="8"/>
      <c r="EK146" s="8"/>
      <c r="EM146" s="8"/>
      <c r="EN146" s="9"/>
      <c r="EP146" s="38"/>
      <c r="ER146" s="39"/>
      <c r="ET146" s="9"/>
      <c r="EU146" s="9"/>
      <c r="EV146" s="9"/>
      <c r="EX146" s="9"/>
      <c r="EY146" s="9"/>
      <c r="FA146" s="38"/>
      <c r="FC146" s="38"/>
      <c r="FE146" s="38"/>
      <c r="FF146" s="38"/>
      <c r="FH146" s="38"/>
      <c r="FJ146" s="38"/>
      <c r="FK146" s="38"/>
      <c r="FM146" s="8"/>
      <c r="FN146" s="38"/>
      <c r="GC146" s="9"/>
      <c r="GD146" s="9"/>
      <c r="GE146" s="9"/>
      <c r="GF146" s="9"/>
      <c r="GH146" s="78"/>
    </row>
    <row r="147" spans="20:190" x14ac:dyDescent="0.3">
      <c r="T147" s="8"/>
      <c r="Z147" s="8"/>
      <c r="AK147" s="8"/>
      <c r="AO147" s="8"/>
      <c r="AP147" t="s">
        <v>1129</v>
      </c>
      <c r="AQ147" s="11" t="s">
        <v>1132</v>
      </c>
      <c r="AT147" s="9"/>
      <c r="BB147" s="8"/>
      <c r="BF147" s="8"/>
      <c r="BK147" s="9"/>
      <c r="CD147" s="8"/>
      <c r="CF147" s="9"/>
      <c r="DK147" s="8"/>
      <c r="DM147" s="9"/>
      <c r="DP147" s="8"/>
      <c r="DT147" s="8"/>
      <c r="DW147" s="8"/>
      <c r="EA147" s="9"/>
      <c r="EC147" s="8"/>
      <c r="EG147" s="8"/>
      <c r="EI147" s="8"/>
      <c r="EK147" s="8"/>
      <c r="EM147" s="8"/>
      <c r="EN147" s="9"/>
      <c r="EP147" s="38"/>
      <c r="ER147" s="39"/>
      <c r="ET147" s="9"/>
      <c r="EU147" s="9"/>
      <c r="EV147" s="9"/>
      <c r="EX147" s="9"/>
      <c r="EY147" s="9"/>
      <c r="FA147" s="38"/>
      <c r="FC147" s="38"/>
      <c r="FE147" s="38"/>
      <c r="FF147" s="38"/>
      <c r="FH147" s="38"/>
      <c r="FJ147" s="38"/>
      <c r="FK147" s="38"/>
      <c r="FM147" s="8"/>
      <c r="FN147" s="38"/>
      <c r="GC147" s="9"/>
      <c r="GD147" s="9"/>
      <c r="GE147" s="9"/>
      <c r="GF147" s="9"/>
      <c r="GH147" s="78"/>
    </row>
    <row r="148" spans="20:190" x14ac:dyDescent="0.3">
      <c r="T148" s="8"/>
      <c r="Z148" s="8"/>
      <c r="AK148" s="8"/>
      <c r="AO148" s="8"/>
      <c r="AQ148" t="str" cm="1">
        <f t="array" ref="AQ148:AQ159">_xlfn.UNIQUE(AQ92:AQ145)</f>
        <v>interesting</v>
      </c>
      <c r="AT148" s="9"/>
      <c r="BB148" s="8"/>
      <c r="BF148" s="8"/>
      <c r="BK148" s="9"/>
      <c r="CD148" s="8"/>
      <c r="CF148" s="9"/>
      <c r="DK148" s="8"/>
      <c r="DM148" s="9"/>
      <c r="DP148" s="8"/>
      <c r="DT148" s="8"/>
      <c r="DW148" s="8"/>
      <c r="EA148" s="9"/>
      <c r="EC148" s="8"/>
      <c r="EG148" s="8"/>
      <c r="EI148" s="8"/>
      <c r="EK148" s="8"/>
      <c r="EM148" s="8"/>
      <c r="EN148" s="9"/>
      <c r="EP148" s="38"/>
      <c r="ER148" s="39"/>
      <c r="ET148" s="9"/>
      <c r="EU148" s="9"/>
      <c r="EV148" s="9"/>
      <c r="EX148" s="9"/>
      <c r="EY148" s="9"/>
      <c r="FA148" s="38"/>
      <c r="FC148" s="38"/>
      <c r="FE148" s="38"/>
      <c r="FF148" s="38"/>
      <c r="FH148" s="38"/>
      <c r="FJ148" s="38"/>
      <c r="FK148" s="38"/>
      <c r="FM148" s="8"/>
      <c r="FN148" s="38"/>
      <c r="GC148" s="9"/>
      <c r="GD148" s="9"/>
      <c r="GE148" s="9"/>
      <c r="GF148" s="9"/>
      <c r="GH148" s="78"/>
    </row>
    <row r="149" spans="20:190" x14ac:dyDescent="0.3">
      <c r="T149" s="8"/>
      <c r="Z149" s="8"/>
      <c r="AK149" s="8"/>
      <c r="AO149" s="8"/>
      <c r="AQ149" t="str">
        <v>frustrated</v>
      </c>
      <c r="AT149" s="9"/>
      <c r="BB149" s="8"/>
      <c r="BF149" s="8"/>
      <c r="BK149" s="9"/>
      <c r="CD149" s="8"/>
      <c r="CF149" s="9"/>
      <c r="DK149" s="8"/>
      <c r="DM149" s="9"/>
      <c r="DP149" s="8"/>
      <c r="DT149" s="8"/>
      <c r="DW149" s="8"/>
      <c r="EA149" s="9"/>
      <c r="EC149" s="8"/>
      <c r="EG149" s="8"/>
      <c r="EI149" s="8"/>
      <c r="EK149" s="8"/>
      <c r="EM149" s="8"/>
      <c r="EN149" s="9"/>
      <c r="EP149" s="38"/>
      <c r="ER149" s="39"/>
      <c r="ET149" s="9"/>
      <c r="EU149" s="9"/>
      <c r="EV149" s="9"/>
      <c r="EX149" s="9"/>
      <c r="EY149" s="9"/>
      <c r="FA149" s="38"/>
      <c r="FC149" s="38"/>
      <c r="FE149" s="38"/>
      <c r="FF149" s="38"/>
      <c r="FH149" s="38"/>
      <c r="FJ149" s="38"/>
      <c r="FK149" s="38"/>
      <c r="FM149" s="8"/>
      <c r="FN149" s="38"/>
      <c r="GC149" s="9"/>
      <c r="GD149" s="9"/>
      <c r="GE149" s="9"/>
      <c r="GF149" s="9"/>
      <c r="GH149" s="78"/>
    </row>
    <row r="150" spans="20:190" x14ac:dyDescent="0.3">
      <c r="T150" s="8"/>
      <c r="Z150" s="8"/>
      <c r="AK150" s="8"/>
      <c r="AO150" s="8"/>
      <c r="AQ150" t="str">
        <v>confused</v>
      </c>
      <c r="AT150" s="9"/>
      <c r="BB150" s="8"/>
      <c r="BF150" s="8"/>
      <c r="BK150" s="9"/>
      <c r="CD150" s="8"/>
      <c r="CF150" s="9"/>
      <c r="DK150" s="8"/>
      <c r="DM150" s="9"/>
      <c r="DP150" s="8"/>
      <c r="DT150" s="8"/>
      <c r="DW150" s="8"/>
      <c r="EA150" s="9"/>
      <c r="EC150" s="8"/>
      <c r="EG150" s="8"/>
      <c r="EI150" s="8"/>
      <c r="EK150" s="8"/>
      <c r="EM150" s="8"/>
      <c r="EN150" s="9"/>
      <c r="EP150" s="38"/>
      <c r="ER150" s="39"/>
      <c r="ET150" s="9"/>
      <c r="EU150" s="9"/>
      <c r="EV150" s="9"/>
      <c r="EX150" s="9"/>
      <c r="EY150" s="9"/>
      <c r="FA150" s="38"/>
      <c r="FC150" s="38"/>
      <c r="FE150" s="38"/>
      <c r="FF150" s="38"/>
      <c r="FH150" s="38"/>
      <c r="FJ150" s="38"/>
      <c r="FK150" s="38"/>
      <c r="FM150" s="8"/>
      <c r="FN150" s="38"/>
      <c r="GC150" s="9"/>
      <c r="GD150" s="9"/>
      <c r="GE150" s="9"/>
      <c r="GF150" s="9"/>
      <c r="GH150" s="78"/>
    </row>
    <row r="151" spans="20:190" x14ac:dyDescent="0.3">
      <c r="T151" s="8"/>
      <c r="Z151" s="8"/>
      <c r="AK151" s="8"/>
      <c r="AO151" s="8"/>
      <c r="AQ151" t="str">
        <v>funny</v>
      </c>
      <c r="AT151" s="9"/>
      <c r="BB151" s="8"/>
      <c r="BF151" s="8"/>
      <c r="BK151" s="9"/>
      <c r="CD151" s="8"/>
      <c r="CF151" s="9"/>
      <c r="DK151" s="8"/>
      <c r="DM151" s="9"/>
      <c r="DP151" s="8"/>
      <c r="DT151" s="8"/>
      <c r="DW151" s="8"/>
      <c r="EA151" s="9"/>
      <c r="EC151" s="8"/>
      <c r="EG151" s="8"/>
      <c r="EI151" s="8"/>
      <c r="EK151" s="8"/>
      <c r="EM151" s="8"/>
      <c r="EN151" s="9"/>
      <c r="EP151" s="38"/>
      <c r="ER151" s="39"/>
      <c r="ET151" s="9"/>
      <c r="EU151" s="9"/>
      <c r="EV151" s="9"/>
      <c r="EX151" s="9"/>
      <c r="EY151" s="9"/>
      <c r="FA151" s="38"/>
      <c r="FC151" s="38"/>
      <c r="FE151" s="38"/>
      <c r="FF151" s="38"/>
      <c r="FH151" s="38"/>
      <c r="FJ151" s="38"/>
      <c r="FK151" s="38"/>
      <c r="FM151" s="8"/>
      <c r="FN151" s="38"/>
      <c r="GC151" s="9"/>
      <c r="GD151" s="9"/>
      <c r="GE151" s="9"/>
      <c r="GF151" s="9"/>
      <c r="GH151" s="78"/>
    </row>
    <row r="152" spans="20:190" x14ac:dyDescent="0.3">
      <c r="T152" s="8"/>
      <c r="Z152" s="8"/>
      <c r="AK152" s="8"/>
      <c r="AO152" s="8"/>
      <c r="AQ152" t="str">
        <v>dated</v>
      </c>
      <c r="AT152" s="9"/>
      <c r="BB152" s="8"/>
      <c r="BF152" s="8"/>
      <c r="BK152" s="9"/>
      <c r="CD152" s="8"/>
      <c r="CF152" s="9"/>
      <c r="DK152" s="8"/>
      <c r="DM152" s="9"/>
      <c r="DP152" s="8"/>
      <c r="DT152" s="8"/>
      <c r="DW152" s="8"/>
      <c r="EA152" s="9"/>
      <c r="EC152" s="8"/>
      <c r="EG152" s="8"/>
      <c r="EI152" s="8"/>
      <c r="EK152" s="8"/>
      <c r="EM152" s="8"/>
      <c r="EN152" s="9"/>
      <c r="EP152" s="38"/>
      <c r="ER152" s="39"/>
      <c r="ET152" s="9"/>
      <c r="EU152" s="9"/>
      <c r="EV152" s="9"/>
      <c r="EX152" s="9"/>
      <c r="EY152" s="9"/>
      <c r="FA152" s="38"/>
      <c r="FC152" s="38"/>
      <c r="FE152" s="38"/>
      <c r="FF152" s="38"/>
      <c r="FH152" s="38"/>
      <c r="FJ152" s="38"/>
      <c r="FK152" s="38"/>
      <c r="FM152" s="8"/>
      <c r="FN152" s="38"/>
      <c r="GC152" s="9"/>
      <c r="GD152" s="9"/>
      <c r="GE152" s="9"/>
      <c r="GF152" s="9"/>
      <c r="GH152" s="78"/>
    </row>
    <row r="153" spans="20:190" x14ac:dyDescent="0.3">
      <c r="T153" s="8"/>
      <c r="Z153" s="8"/>
      <c r="AK153" s="8"/>
      <c r="AO153" s="8"/>
      <c r="AQ153" t="str">
        <v>relaxed</v>
      </c>
      <c r="AT153" s="9"/>
      <c r="BB153" s="8"/>
      <c r="BF153" s="8"/>
      <c r="BK153" s="9"/>
      <c r="CD153" s="8"/>
      <c r="CF153" s="9"/>
      <c r="DK153" s="8"/>
      <c r="DM153" s="9"/>
      <c r="DP153" s="8"/>
      <c r="DT153" s="8"/>
      <c r="DW153" s="8"/>
      <c r="EA153" s="9"/>
      <c r="EC153" s="8"/>
      <c r="EG153" s="8"/>
      <c r="EI153" s="8"/>
      <c r="EK153" s="8"/>
      <c r="EM153" s="8"/>
      <c r="EN153" s="9"/>
      <c r="EP153" s="38"/>
      <c r="ER153" s="39"/>
      <c r="ET153" s="9"/>
      <c r="EU153" s="9"/>
      <c r="EV153" s="9"/>
      <c r="EX153" s="9"/>
      <c r="EY153" s="9"/>
      <c r="FA153" s="38"/>
      <c r="FC153" s="38"/>
      <c r="FE153" s="38"/>
      <c r="FF153" s="38"/>
      <c r="FH153" s="38"/>
      <c r="FJ153" s="38"/>
      <c r="FK153" s="38"/>
      <c r="FM153" s="8"/>
      <c r="FN153" s="38"/>
      <c r="GC153" s="9"/>
      <c r="GD153" s="9"/>
      <c r="GE153" s="9"/>
      <c r="GF153" s="9"/>
      <c r="GH153" s="78"/>
    </row>
    <row r="154" spans="20:190" x14ac:dyDescent="0.3">
      <c r="T154" s="8"/>
      <c r="Z154" s="8"/>
      <c r="AK154" s="8"/>
      <c r="AO154" s="8"/>
      <c r="AQ154" t="str">
        <v>immersive</v>
      </c>
      <c r="AT154" s="9"/>
      <c r="BB154" s="8"/>
      <c r="BF154" s="8"/>
      <c r="BK154" s="9"/>
      <c r="CD154" s="8"/>
      <c r="CF154" s="9"/>
      <c r="DK154" s="8"/>
      <c r="DM154" s="9"/>
      <c r="DP154" s="8"/>
      <c r="DT154" s="8"/>
      <c r="DW154" s="8"/>
      <c r="EA154" s="9"/>
      <c r="EC154" s="8"/>
      <c r="EG154" s="8"/>
      <c r="EI154" s="8"/>
      <c r="EK154" s="8"/>
      <c r="EM154" s="8"/>
      <c r="EN154" s="9"/>
      <c r="EP154" s="38"/>
      <c r="ER154" s="39"/>
      <c r="ET154" s="9"/>
      <c r="EU154" s="9"/>
      <c r="EV154" s="9"/>
      <c r="EX154" s="9"/>
      <c r="EY154" s="9"/>
      <c r="FA154" s="38"/>
      <c r="FC154" s="38"/>
      <c r="FE154" s="38"/>
      <c r="FF154" s="38"/>
      <c r="FH154" s="38"/>
      <c r="FJ154" s="38"/>
      <c r="FK154" s="38"/>
      <c r="FM154" s="8"/>
      <c r="FN154" s="38"/>
      <c r="GC154" s="9"/>
      <c r="GD154" s="9"/>
      <c r="GE154" s="9"/>
      <c r="GF154" s="9"/>
      <c r="GH154" s="78"/>
    </row>
    <row r="155" spans="20:190" x14ac:dyDescent="0.3">
      <c r="T155" s="8"/>
      <c r="Z155" s="8"/>
      <c r="AK155" s="8"/>
      <c r="AO155" s="8"/>
      <c r="AQ155" t="str">
        <v>fun</v>
      </c>
      <c r="AT155" s="9"/>
      <c r="BB155" s="8"/>
      <c r="BF155" s="8"/>
      <c r="BK155" s="9"/>
      <c r="CD155" s="8"/>
      <c r="CF155" s="9"/>
      <c r="DK155" s="8"/>
      <c r="DM155" s="9"/>
      <c r="DP155" s="8"/>
      <c r="DT155" s="8"/>
      <c r="DW155" s="8"/>
      <c r="EA155" s="9"/>
      <c r="EC155" s="8"/>
      <c r="EG155" s="8"/>
      <c r="EI155" s="8"/>
      <c r="EK155" s="8"/>
      <c r="EM155" s="8"/>
      <c r="EN155" s="9"/>
      <c r="EP155" s="38"/>
      <c r="ER155" s="39"/>
      <c r="ET155" s="9"/>
      <c r="EU155" s="9"/>
      <c r="EV155" s="9"/>
      <c r="EX155" s="9"/>
      <c r="EY155" s="9"/>
      <c r="FA155" s="38"/>
      <c r="FC155" s="38"/>
      <c r="FE155" s="38"/>
      <c r="FF155" s="38"/>
      <c r="FH155" s="38"/>
      <c r="FJ155" s="38"/>
      <c r="FK155" s="38"/>
      <c r="FM155" s="8"/>
      <c r="FN155" s="38"/>
      <c r="GC155" s="9"/>
      <c r="GD155" s="9"/>
      <c r="GE155" s="9"/>
      <c r="GF155" s="9"/>
      <c r="GH155" s="78"/>
    </row>
    <row r="156" spans="20:190" x14ac:dyDescent="0.3">
      <c r="T156" s="8"/>
      <c r="Z156" s="8"/>
      <c r="AK156" s="8"/>
      <c r="AO156" s="8"/>
      <c r="AQ156" t="str">
        <v>exhausted</v>
      </c>
      <c r="AT156" s="9"/>
      <c r="BB156" s="8"/>
      <c r="BF156" s="8"/>
      <c r="BK156" s="9"/>
      <c r="CD156" s="8"/>
      <c r="CF156" s="9"/>
      <c r="DK156" s="8"/>
      <c r="DM156" s="9"/>
      <c r="DP156" s="8"/>
      <c r="DT156" s="8"/>
      <c r="DW156" s="8"/>
      <c r="EA156" s="9"/>
      <c r="EC156" s="8"/>
      <c r="EG156" s="8"/>
      <c r="EI156" s="8"/>
      <c r="EK156" s="8"/>
      <c r="EM156" s="8"/>
      <c r="EN156" s="9"/>
      <c r="EP156" s="38"/>
      <c r="ER156" s="39"/>
      <c r="ET156" s="9"/>
      <c r="EU156" s="9"/>
      <c r="EV156" s="9"/>
      <c r="EX156" s="9"/>
      <c r="EY156" s="9"/>
      <c r="FA156" s="38"/>
      <c r="FC156" s="38"/>
      <c r="FE156" s="38"/>
      <c r="FF156" s="38"/>
      <c r="FH156" s="38"/>
      <c r="FJ156" s="38"/>
      <c r="FK156" s="38"/>
      <c r="FM156" s="8"/>
      <c r="FN156" s="38"/>
      <c r="GC156" s="9"/>
      <c r="GD156" s="9"/>
      <c r="GE156" s="9"/>
      <c r="GF156" s="9"/>
      <c r="GH156" s="78"/>
    </row>
    <row r="157" spans="20:190" x14ac:dyDescent="0.3">
      <c r="T157" s="8"/>
      <c r="Z157" s="8"/>
      <c r="AK157" s="8"/>
      <c r="AO157" s="8"/>
      <c r="AQ157" t="str">
        <v>confined</v>
      </c>
      <c r="AT157" s="9"/>
      <c r="BB157" s="8"/>
      <c r="BF157" s="8"/>
      <c r="BK157" s="9"/>
      <c r="CD157" s="8"/>
      <c r="CF157" s="9"/>
      <c r="DK157" s="8"/>
      <c r="DM157" s="9"/>
      <c r="DP157" s="8"/>
      <c r="DT157" s="8"/>
      <c r="DW157" s="8"/>
      <c r="EA157" s="9"/>
      <c r="EC157" s="8"/>
      <c r="EG157" s="8"/>
      <c r="EI157" s="8"/>
      <c r="EK157" s="8"/>
      <c r="EM157" s="8"/>
      <c r="EN157" s="9"/>
      <c r="EP157" s="38"/>
      <c r="ER157" s="39"/>
      <c r="ET157" s="9"/>
      <c r="EU157" s="9"/>
      <c r="EV157" s="9"/>
      <c r="EX157" s="9"/>
      <c r="EY157" s="9"/>
      <c r="FA157" s="38"/>
      <c r="FC157" s="38"/>
      <c r="FE157" s="38"/>
      <c r="FF157" s="38"/>
      <c r="FH157" s="38"/>
      <c r="FJ157" s="38"/>
      <c r="FK157" s="38"/>
      <c r="FM157" s="8"/>
      <c r="FN157" s="38"/>
      <c r="GC157" s="9"/>
      <c r="GD157" s="9"/>
      <c r="GE157" s="9"/>
      <c r="GF157" s="9"/>
      <c r="GH157" s="78"/>
    </row>
    <row r="158" spans="20:190" x14ac:dyDescent="0.3">
      <c r="T158" s="8"/>
      <c r="Z158" s="8"/>
      <c r="AK158" s="8"/>
      <c r="AO158" s="8"/>
      <c r="AQ158" t="str">
        <v>bored</v>
      </c>
      <c r="AT158" s="9"/>
      <c r="BB158" s="8"/>
      <c r="BF158" s="8"/>
      <c r="BK158" s="9"/>
      <c r="CD158" s="8"/>
      <c r="CF158" s="9"/>
      <c r="DK158" s="8"/>
      <c r="DM158" s="9"/>
      <c r="DP158" s="8"/>
      <c r="DT158" s="8"/>
      <c r="DW158" s="8"/>
      <c r="EA158" s="9"/>
      <c r="EC158" s="8"/>
      <c r="EG158" s="8"/>
      <c r="EI158" s="8"/>
      <c r="EK158" s="8"/>
      <c r="EM158" s="8"/>
      <c r="EN158" s="9"/>
      <c r="EP158" s="38"/>
      <c r="ER158" s="39"/>
      <c r="ET158" s="9"/>
      <c r="EU158" s="9"/>
      <c r="EV158" s="9"/>
      <c r="EX158" s="9"/>
      <c r="EY158" s="9"/>
      <c r="FA158" s="38"/>
      <c r="FC158" s="38"/>
      <c r="FE158" s="38"/>
      <c r="FF158" s="38"/>
      <c r="FH158" s="38"/>
      <c r="FJ158" s="38"/>
      <c r="FK158" s="38"/>
      <c r="FM158" s="8"/>
      <c r="FN158" s="38"/>
      <c r="GC158" s="9"/>
      <c r="GD158" s="9"/>
      <c r="GE158" s="9"/>
      <c r="GF158" s="9"/>
      <c r="GH158" s="78"/>
    </row>
    <row r="159" spans="20:190" x14ac:dyDescent="0.3">
      <c r="T159" s="8"/>
      <c r="Z159" s="8"/>
      <c r="AK159" s="8"/>
      <c r="AO159" s="8"/>
      <c r="AQ159" t="str">
        <v>characters</v>
      </c>
      <c r="AT159" s="9"/>
      <c r="BB159" s="8"/>
      <c r="BF159" s="8"/>
      <c r="BK159" s="9"/>
      <c r="CD159" s="8"/>
      <c r="CF159" s="9"/>
      <c r="DK159" s="8"/>
      <c r="DM159" s="9"/>
      <c r="DP159" s="8"/>
      <c r="DT159" s="8"/>
      <c r="DW159" s="8"/>
      <c r="EA159" s="9"/>
      <c r="EC159" s="8"/>
      <c r="EG159" s="8"/>
      <c r="EI159" s="8"/>
      <c r="EK159" s="8"/>
      <c r="EM159" s="8"/>
      <c r="EN159" s="9"/>
      <c r="EP159" s="38"/>
      <c r="ER159" s="39"/>
      <c r="ET159" s="9"/>
      <c r="EU159" s="9"/>
      <c r="EV159" s="9"/>
      <c r="EX159" s="9"/>
      <c r="EY159" s="9"/>
      <c r="FA159" s="38"/>
      <c r="FC159" s="38"/>
      <c r="FE159" s="38"/>
      <c r="FF159" s="38"/>
      <c r="FH159" s="38"/>
      <c r="FJ159" s="38"/>
      <c r="FK159" s="38"/>
      <c r="FM159" s="8"/>
      <c r="FN159" s="38"/>
      <c r="GC159" s="9"/>
      <c r="GD159" s="9"/>
      <c r="GE159" s="9"/>
      <c r="GF159" s="9"/>
      <c r="GH159" s="78"/>
    </row>
    <row r="160" spans="20:190" x14ac:dyDescent="0.3">
      <c r="T160" s="8"/>
      <c r="Z160" s="8"/>
      <c r="AK160" s="8"/>
      <c r="AO160" s="8"/>
      <c r="AT160" s="9"/>
      <c r="BB160" s="8"/>
      <c r="BF160" s="8"/>
      <c r="BK160" s="9"/>
      <c r="CD160" s="8"/>
      <c r="CF160" s="9"/>
      <c r="DK160" s="8"/>
      <c r="DM160" s="9"/>
      <c r="DP160" s="8"/>
      <c r="DT160" s="8"/>
      <c r="DW160" s="8"/>
      <c r="EA160" s="9"/>
      <c r="EC160" s="8"/>
      <c r="EG160" s="8"/>
      <c r="EI160" s="8"/>
      <c r="EK160" s="8"/>
      <c r="EM160" s="8"/>
      <c r="EN160" s="9"/>
      <c r="EP160" s="38"/>
      <c r="ER160" s="39"/>
      <c r="ET160" s="9"/>
      <c r="EU160" s="9"/>
      <c r="EV160" s="9"/>
      <c r="EX160" s="9"/>
      <c r="EY160" s="9"/>
      <c r="FA160" s="38"/>
      <c r="FC160" s="38"/>
      <c r="FE160" s="38"/>
      <c r="FF160" s="38"/>
      <c r="FH160" s="38"/>
      <c r="FJ160" s="38"/>
      <c r="FK160" s="38"/>
      <c r="FM160" s="8"/>
      <c r="FN160" s="38"/>
      <c r="GC160" s="9"/>
      <c r="GD160" s="9"/>
      <c r="GE160" s="9"/>
      <c r="GF160" s="9"/>
      <c r="GH160" s="78"/>
    </row>
    <row r="161" spans="1:190" x14ac:dyDescent="0.3">
      <c r="A161" s="78"/>
      <c r="B161" s="81"/>
      <c r="C161" s="81"/>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66"/>
      <c r="AU161" s="78"/>
      <c r="AV161" s="78"/>
      <c r="AW161" s="78"/>
      <c r="AX161" s="78"/>
      <c r="AY161" s="78"/>
      <c r="AZ161" s="78"/>
      <c r="BA161" s="78"/>
      <c r="BB161" s="78"/>
      <c r="BC161" s="78"/>
      <c r="BD161" s="78"/>
      <c r="BE161" s="78"/>
      <c r="BF161" s="78"/>
      <c r="BG161" s="78"/>
      <c r="BH161" s="78"/>
      <c r="BI161" s="78"/>
      <c r="BJ161" s="78"/>
      <c r="BK161" s="66"/>
      <c r="BL161" s="78"/>
      <c r="BM161" s="78"/>
      <c r="BN161" s="78"/>
      <c r="BO161" s="78"/>
      <c r="BP161" s="78"/>
      <c r="BQ161" s="78"/>
      <c r="BR161" s="78"/>
      <c r="BS161" s="78"/>
      <c r="BT161" s="78"/>
      <c r="BU161" s="78"/>
      <c r="BV161" s="78"/>
      <c r="BW161" s="78"/>
      <c r="BX161" s="78"/>
      <c r="BY161" s="78"/>
      <c r="BZ161" s="78"/>
      <c r="CA161" s="78"/>
      <c r="CB161" s="78"/>
      <c r="CC161" s="78"/>
      <c r="CD161" s="78"/>
      <c r="CE161" s="78"/>
      <c r="CF161" s="66"/>
      <c r="CG161" s="78"/>
      <c r="CH161" s="78"/>
      <c r="CI161" s="78"/>
      <c r="CJ161" s="78"/>
      <c r="CK161" s="78"/>
      <c r="CL161" s="78"/>
      <c r="CM161" s="78"/>
      <c r="CN161" s="78"/>
      <c r="CO161" s="78"/>
      <c r="CP161" s="78"/>
      <c r="CQ161" s="78"/>
      <c r="CR161" s="78"/>
      <c r="CS161" s="78"/>
      <c r="CT161" s="78"/>
      <c r="CU161" s="78"/>
      <c r="CV161" s="78"/>
      <c r="CW161" s="78"/>
      <c r="CX161" s="78"/>
      <c r="CY161" s="78"/>
      <c r="CZ161" s="78"/>
      <c r="DA161" s="78"/>
      <c r="DB161" s="78"/>
      <c r="DC161" s="78"/>
      <c r="DD161" s="78"/>
      <c r="DE161" s="78"/>
      <c r="DF161" s="78"/>
      <c r="DG161" s="78"/>
      <c r="DH161" s="78"/>
      <c r="DI161" s="78"/>
      <c r="DJ161" s="78"/>
      <c r="DK161" s="78"/>
      <c r="DL161" s="78"/>
      <c r="DM161" s="66"/>
      <c r="DN161" s="78"/>
      <c r="DO161" s="78"/>
      <c r="DP161" s="78"/>
      <c r="DQ161" s="78"/>
      <c r="DR161" s="78"/>
      <c r="DS161" s="78"/>
      <c r="DT161" s="78"/>
      <c r="DU161" s="78"/>
      <c r="DV161" s="78"/>
      <c r="DW161" s="78"/>
      <c r="DX161" s="78"/>
      <c r="DY161" s="78"/>
      <c r="DZ161" s="78"/>
      <c r="EA161" s="66"/>
      <c r="EB161" s="78"/>
      <c r="EC161" s="78"/>
      <c r="ED161" s="78"/>
      <c r="EE161" s="78"/>
      <c r="EF161" s="78"/>
      <c r="EG161" s="78"/>
      <c r="EH161" s="78"/>
      <c r="EI161" s="78"/>
      <c r="EJ161" s="78"/>
      <c r="EK161" s="78"/>
      <c r="EL161" s="78"/>
      <c r="EM161" s="78"/>
      <c r="EN161" s="66"/>
      <c r="EO161" s="78"/>
      <c r="EP161" s="67"/>
      <c r="EQ161" s="78"/>
      <c r="ER161" s="65"/>
      <c r="ES161" s="78"/>
      <c r="ET161" s="66"/>
      <c r="EU161" s="66"/>
      <c r="EV161" s="66"/>
      <c r="EW161" s="78"/>
      <c r="EX161" s="66"/>
      <c r="EY161" s="66"/>
      <c r="EZ161" s="78"/>
      <c r="FA161" s="67"/>
      <c r="FB161" s="78"/>
      <c r="FC161" s="67"/>
      <c r="FD161" s="78"/>
      <c r="FE161" s="67"/>
      <c r="FF161" s="67"/>
      <c r="FG161" s="78"/>
      <c r="FH161" s="67"/>
      <c r="FI161" s="78"/>
      <c r="FJ161" s="67"/>
      <c r="FK161" s="67"/>
      <c r="FL161" s="78"/>
      <c r="FM161" s="78"/>
      <c r="FN161" s="67"/>
      <c r="FO161" s="78"/>
      <c r="FP161" s="82"/>
      <c r="FQ161" s="78"/>
      <c r="FS161" s="78"/>
      <c r="FV161" s="78"/>
      <c r="FX161" s="78"/>
      <c r="FY161" s="78"/>
      <c r="FZ161" s="78"/>
      <c r="GA161" s="78"/>
      <c r="GB161" s="78"/>
      <c r="GC161" s="66"/>
      <c r="GD161" s="66"/>
      <c r="GE161" s="66"/>
      <c r="GF161" s="66"/>
      <c r="GG161" s="78"/>
      <c r="GH161" s="78"/>
    </row>
  </sheetData>
  <mergeCells count="6">
    <mergeCell ref="I35:L35"/>
    <mergeCell ref="I34:K34"/>
    <mergeCell ref="I87:K87"/>
    <mergeCell ref="EU33:EV33"/>
    <mergeCell ref="EU34:EV34"/>
    <mergeCell ref="EU35:EV35"/>
  </mergeCells>
  <phoneticPr fontId="10" type="noConversion"/>
  <pageMargins left="0.7" right="0.7" top="0.75" bottom="0.75" header="0.3" footer="0.3"/>
  <pageSetup paperSize="9"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F2B66-727D-4DAE-8FD3-2B798F466AE3}">
  <dimension ref="A1:K9"/>
  <sheetViews>
    <sheetView zoomScale="55" zoomScaleNormal="55" workbookViewId="0"/>
  </sheetViews>
  <sheetFormatPr defaultColWidth="0" defaultRowHeight="14.4" zeroHeight="1" x14ac:dyDescent="0.3"/>
  <cols>
    <col min="1" max="1" width="109.77734375" bestFit="1" customWidth="1"/>
    <col min="2" max="2" width="12.109375" bestFit="1" customWidth="1"/>
    <col min="3" max="3" width="8.5546875" bestFit="1" customWidth="1"/>
    <col min="4" max="4" width="5.6640625" bestFit="1" customWidth="1"/>
    <col min="5" max="5" width="9" bestFit="1" customWidth="1"/>
    <col min="6" max="6" width="9.33203125" bestFit="1" customWidth="1"/>
    <col min="7" max="7" width="7.6640625" bestFit="1" customWidth="1"/>
    <col min="8" max="8" width="11.44140625" bestFit="1" customWidth="1"/>
    <col min="9" max="9" width="14.44140625" bestFit="1" customWidth="1"/>
    <col min="10" max="10" width="3.77734375" bestFit="1" customWidth="1"/>
    <col min="11" max="11" width="8.88671875" customWidth="1"/>
    <col min="12" max="16384" width="8.88671875" hidden="1"/>
  </cols>
  <sheetData>
    <row r="1" spans="1:11" x14ac:dyDescent="0.3">
      <c r="A1" s="111" t="s">
        <v>1601</v>
      </c>
      <c r="B1" s="112" t="s">
        <v>1589</v>
      </c>
      <c r="C1" s="112" t="s">
        <v>1257</v>
      </c>
      <c r="D1" s="112" t="s">
        <v>1590</v>
      </c>
      <c r="E1" s="112" t="s">
        <v>1591</v>
      </c>
      <c r="F1" s="112" t="s">
        <v>1592</v>
      </c>
      <c r="G1" s="112" t="s">
        <v>1593</v>
      </c>
      <c r="H1" s="112" t="s">
        <v>1594</v>
      </c>
      <c r="I1" s="112" t="s">
        <v>1595</v>
      </c>
      <c r="J1" s="112" t="s">
        <v>1596</v>
      </c>
      <c r="K1" s="78"/>
    </row>
    <row r="2" spans="1:11" x14ac:dyDescent="0.3">
      <c r="A2" s="112" t="s">
        <v>1597</v>
      </c>
      <c r="B2" s="112">
        <v>1</v>
      </c>
      <c r="C2" s="112">
        <v>0</v>
      </c>
      <c r="D2" s="112">
        <v>0</v>
      </c>
      <c r="E2" s="112">
        <v>0</v>
      </c>
      <c r="F2" s="112">
        <v>0</v>
      </c>
      <c r="G2" s="112">
        <v>0</v>
      </c>
      <c r="H2" s="112">
        <v>0</v>
      </c>
      <c r="I2" s="112">
        <v>0</v>
      </c>
      <c r="J2" s="112">
        <v>0</v>
      </c>
      <c r="K2" s="78"/>
    </row>
    <row r="3" spans="1:11" x14ac:dyDescent="0.3">
      <c r="A3" s="112" t="s">
        <v>1598</v>
      </c>
      <c r="B3" s="112">
        <v>1</v>
      </c>
      <c r="C3" s="112">
        <v>0</v>
      </c>
      <c r="D3" s="112">
        <v>0</v>
      </c>
      <c r="E3" s="112">
        <v>0</v>
      </c>
      <c r="F3" s="112">
        <v>0</v>
      </c>
      <c r="G3" s="112">
        <v>0</v>
      </c>
      <c r="H3" s="112">
        <v>0</v>
      </c>
      <c r="I3" s="112">
        <v>1</v>
      </c>
      <c r="J3" s="112">
        <v>0</v>
      </c>
      <c r="K3" s="78"/>
    </row>
    <row r="4" spans="1:11" x14ac:dyDescent="0.3">
      <c r="A4" s="112" t="s">
        <v>1599</v>
      </c>
      <c r="B4" s="112">
        <v>0</v>
      </c>
      <c r="C4" s="112">
        <v>1</v>
      </c>
      <c r="D4" s="112">
        <v>0</v>
      </c>
      <c r="E4" s="112">
        <v>0</v>
      </c>
      <c r="F4" s="112">
        <v>0</v>
      </c>
      <c r="G4" s="112">
        <v>0</v>
      </c>
      <c r="H4" s="112">
        <v>1</v>
      </c>
      <c r="I4" s="112">
        <v>1</v>
      </c>
      <c r="J4" s="112">
        <v>0</v>
      </c>
      <c r="K4" s="78"/>
    </row>
    <row r="5" spans="1:11" x14ac:dyDescent="0.3">
      <c r="A5" s="112" t="s">
        <v>1600</v>
      </c>
      <c r="B5" s="112">
        <v>1</v>
      </c>
      <c r="C5" s="112">
        <v>0</v>
      </c>
      <c r="D5" s="112">
        <v>0</v>
      </c>
      <c r="E5" s="112">
        <v>0</v>
      </c>
      <c r="F5" s="112">
        <v>0</v>
      </c>
      <c r="G5" s="112">
        <v>0</v>
      </c>
      <c r="H5" s="112">
        <v>0</v>
      </c>
      <c r="I5" s="112">
        <v>0</v>
      </c>
      <c r="J5" s="112">
        <v>0</v>
      </c>
      <c r="K5" s="78"/>
    </row>
    <row r="6" spans="1:11" x14ac:dyDescent="0.3">
      <c r="A6" s="112" t="s">
        <v>1544</v>
      </c>
      <c r="B6" s="112">
        <v>8</v>
      </c>
      <c r="C6" s="112">
        <v>2</v>
      </c>
      <c r="D6" s="112">
        <v>1</v>
      </c>
      <c r="E6" s="112">
        <v>1</v>
      </c>
      <c r="F6" s="112">
        <v>2</v>
      </c>
      <c r="G6" s="112">
        <v>0</v>
      </c>
      <c r="H6" s="112">
        <v>5</v>
      </c>
      <c r="I6" s="112">
        <v>0</v>
      </c>
      <c r="J6" s="112">
        <v>3</v>
      </c>
      <c r="K6" s="78"/>
    </row>
    <row r="7" spans="1:11" x14ac:dyDescent="0.3">
      <c r="A7" s="112" t="s">
        <v>1545</v>
      </c>
      <c r="B7" s="112">
        <v>11</v>
      </c>
      <c r="C7" s="112">
        <v>4</v>
      </c>
      <c r="D7" s="112">
        <v>4</v>
      </c>
      <c r="E7" s="112">
        <v>1</v>
      </c>
      <c r="F7" s="112">
        <v>1</v>
      </c>
      <c r="G7" s="112">
        <v>1</v>
      </c>
      <c r="H7" s="112">
        <v>0</v>
      </c>
      <c r="I7" s="112">
        <v>0</v>
      </c>
      <c r="J7" s="112">
        <v>0</v>
      </c>
      <c r="K7" s="78"/>
    </row>
    <row r="8" spans="1:11" x14ac:dyDescent="0.3">
      <c r="A8" s="112" t="s">
        <v>1543</v>
      </c>
      <c r="B8" s="112">
        <v>1</v>
      </c>
      <c r="C8" s="112">
        <v>2</v>
      </c>
      <c r="D8" s="112">
        <v>0</v>
      </c>
      <c r="E8" s="112">
        <v>0</v>
      </c>
      <c r="F8" s="112">
        <v>0</v>
      </c>
      <c r="G8" s="112">
        <v>0</v>
      </c>
      <c r="H8" s="112">
        <v>0</v>
      </c>
      <c r="I8" s="112">
        <v>0</v>
      </c>
      <c r="J8" s="112">
        <v>0</v>
      </c>
      <c r="K8" s="78"/>
    </row>
    <row r="9" spans="1:11" x14ac:dyDescent="0.3">
      <c r="A9" s="78"/>
      <c r="B9" s="78"/>
      <c r="C9" s="78"/>
      <c r="D9" s="78"/>
      <c r="E9" s="78"/>
      <c r="F9" s="78"/>
      <c r="G9" s="78"/>
      <c r="H9" s="78"/>
      <c r="I9" s="78"/>
      <c r="J9" s="78"/>
      <c r="K9" s="78"/>
    </row>
  </sheetData>
  <pageMargins left="0.7" right="0.7" top="0.75" bottom="0.75" header="0.3" footer="0.3"/>
  <pageSetup paperSize="9" orientation="portrait"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Nov 2025</vt:lpstr>
      <vt:lpstr>Column FV breakdown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2026-02-03T21:19:11Z</dcterms:created>
  <dcterms:modified xsi:type="dcterms:W3CDTF">2026-02-03T21:48:52Z</dcterms:modified>
</cp:coreProperties>
</file>