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wersytetlodzki-my.sharepoint.com/personal/michal_kobierecki_wsmip_uni_lodz_pl/Documents/Pulpit/BRI Bilateral Relations Index/Global Change, Peace &amp; Security/Revision/"/>
    </mc:Choice>
  </mc:AlternateContent>
  <xr:revisionPtr revIDLastSave="7" documentId="8_{DCF0E48D-C240-417E-80E1-5409E1FA573F}" xr6:coauthVersionLast="47" xr6:coauthVersionMax="47" xr10:uidLastSave="{0268538C-056A-C74D-814C-DE87CE6A31D0}"/>
  <bookViews>
    <workbookView xWindow="0" yWindow="760" windowWidth="19420" windowHeight="10300" xr2:uid="{00000000-000D-0000-FFFF-FFFF00000000}"/>
  </bookViews>
  <sheets>
    <sheet name="BRI US-Russ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9" i="1" l="1"/>
  <c r="Q248" i="1"/>
  <c r="S247" i="1" s="1"/>
  <c r="E245" i="1"/>
  <c r="L245" i="1" s="1"/>
  <c r="H240" i="1"/>
  <c r="H236" i="1"/>
  <c r="F236" i="1"/>
  <c r="M236" i="1" s="1"/>
  <c r="H216" i="1"/>
  <c r="F208" i="1"/>
  <c r="E208" i="1"/>
  <c r="E240" i="1" s="1"/>
  <c r="L240" i="1" s="1"/>
  <c r="D208" i="1"/>
  <c r="C208" i="1"/>
  <c r="B208" i="1"/>
  <c r="F207" i="1"/>
  <c r="E207" i="1"/>
  <c r="D207" i="1"/>
  <c r="D234" i="1" s="1"/>
  <c r="K234" i="1" s="1"/>
  <c r="C207" i="1"/>
  <c r="C247" i="1" s="1"/>
  <c r="J247" i="1" s="1"/>
  <c r="B207" i="1"/>
  <c r="B236" i="1" s="1"/>
  <c r="I236" i="1" s="1"/>
  <c r="F168" i="1"/>
  <c r="C168" i="1"/>
  <c r="C167" i="1"/>
  <c r="E157" i="1"/>
  <c r="E156" i="1"/>
  <c r="E155" i="1"/>
  <c r="E154" i="1"/>
  <c r="E153" i="1"/>
  <c r="E152" i="1"/>
  <c r="E151" i="1"/>
  <c r="E150" i="1"/>
  <c r="E149" i="1"/>
  <c r="B149" i="1"/>
  <c r="E148" i="1"/>
  <c r="B148" i="1"/>
  <c r="E147" i="1"/>
  <c r="B147" i="1"/>
  <c r="E146" i="1"/>
  <c r="B146" i="1"/>
  <c r="E145" i="1"/>
  <c r="D145" i="1"/>
  <c r="B145" i="1"/>
  <c r="E144" i="1"/>
  <c r="D144" i="1"/>
  <c r="B144" i="1"/>
  <c r="E143" i="1"/>
  <c r="D143" i="1"/>
  <c r="B143" i="1"/>
  <c r="E142" i="1"/>
  <c r="D142" i="1"/>
  <c r="B142" i="1"/>
  <c r="E141" i="1"/>
  <c r="D141" i="1"/>
  <c r="B141" i="1"/>
  <c r="E140" i="1"/>
  <c r="D140" i="1"/>
  <c r="B140" i="1"/>
  <c r="E139" i="1"/>
  <c r="D139" i="1"/>
  <c r="B139" i="1"/>
  <c r="E138" i="1"/>
  <c r="D138" i="1"/>
  <c r="B138" i="1"/>
  <c r="E137" i="1"/>
  <c r="D137" i="1"/>
  <c r="B137" i="1"/>
  <c r="E136" i="1"/>
  <c r="D136" i="1"/>
  <c r="B136" i="1"/>
  <c r="E135" i="1"/>
  <c r="D135" i="1"/>
  <c r="B135" i="1"/>
  <c r="E134" i="1"/>
  <c r="D134" i="1"/>
  <c r="B134" i="1"/>
  <c r="E133" i="1"/>
  <c r="D133" i="1"/>
  <c r="B133" i="1"/>
  <c r="E132" i="1"/>
  <c r="D132" i="1"/>
  <c r="B132" i="1"/>
  <c r="E131" i="1"/>
  <c r="D131" i="1"/>
  <c r="B131" i="1"/>
  <c r="E130" i="1"/>
  <c r="D130" i="1"/>
  <c r="B130" i="1"/>
  <c r="E129" i="1"/>
  <c r="D129" i="1"/>
  <c r="B129" i="1"/>
  <c r="E128" i="1"/>
  <c r="D128" i="1"/>
  <c r="D166" i="1" s="1"/>
  <c r="B128" i="1"/>
  <c r="E127" i="1"/>
  <c r="B166" i="1" s="1"/>
  <c r="D127" i="1"/>
  <c r="B127" i="1"/>
  <c r="J80" i="1"/>
  <c r="J81" i="1" s="1"/>
  <c r="I80" i="1"/>
  <c r="I81" i="1" s="1"/>
  <c r="H80" i="1"/>
  <c r="G80" i="1"/>
  <c r="F80" i="1"/>
  <c r="E80" i="1"/>
  <c r="B80" i="1"/>
  <c r="B81" i="1" s="1"/>
  <c r="J79" i="1"/>
  <c r="I79" i="1"/>
  <c r="H79" i="1"/>
  <c r="G79" i="1"/>
  <c r="F79" i="1"/>
  <c r="E79" i="1"/>
  <c r="B79" i="1"/>
  <c r="C78" i="1"/>
  <c r="C77" i="1"/>
  <c r="C76" i="1"/>
  <c r="C75" i="1"/>
  <c r="C74" i="1"/>
  <c r="C73" i="1"/>
  <c r="C72" i="1"/>
  <c r="C71" i="1"/>
  <c r="C70" i="1"/>
  <c r="C69" i="1"/>
  <c r="C68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S222" i="1" l="1"/>
  <c r="S230" i="1"/>
  <c r="S224" i="1"/>
  <c r="S232" i="1"/>
  <c r="E242" i="1"/>
  <c r="L242" i="1" s="1"/>
  <c r="E168" i="1"/>
  <c r="D80" i="1"/>
  <c r="B165" i="1"/>
  <c r="E239" i="1"/>
  <c r="L239" i="1" s="1"/>
  <c r="E218" i="1"/>
  <c r="L218" i="1" s="1"/>
  <c r="E226" i="1"/>
  <c r="L226" i="1" s="1"/>
  <c r="E234" i="1"/>
  <c r="L234" i="1" s="1"/>
  <c r="E243" i="1"/>
  <c r="L243" i="1" s="1"/>
  <c r="C80" i="1"/>
  <c r="F81" i="1"/>
  <c r="D167" i="1"/>
  <c r="F239" i="1"/>
  <c r="M239" i="1" s="1"/>
  <c r="S218" i="1"/>
  <c r="S226" i="1"/>
  <c r="S234" i="1"/>
  <c r="E244" i="1"/>
  <c r="L244" i="1" s="1"/>
  <c r="E167" i="1"/>
  <c r="B237" i="1"/>
  <c r="I237" i="1" s="1"/>
  <c r="E220" i="1"/>
  <c r="L220" i="1" s="1"/>
  <c r="E228" i="1"/>
  <c r="L228" i="1" s="1"/>
  <c r="S220" i="1"/>
  <c r="S228" i="1"/>
  <c r="E246" i="1"/>
  <c r="L246" i="1" s="1"/>
  <c r="E222" i="1"/>
  <c r="L222" i="1" s="1"/>
  <c r="E230" i="1"/>
  <c r="L230" i="1" s="1"/>
  <c r="F240" i="1"/>
  <c r="M240" i="1" s="1"/>
  <c r="E247" i="1"/>
  <c r="L247" i="1" s="1"/>
  <c r="C166" i="1"/>
  <c r="B167" i="1"/>
  <c r="E224" i="1"/>
  <c r="L224" i="1" s="1"/>
  <c r="E232" i="1"/>
  <c r="L232" i="1" s="1"/>
  <c r="E241" i="1"/>
  <c r="L241" i="1" s="1"/>
  <c r="S236" i="1"/>
  <c r="C79" i="1"/>
  <c r="C81" i="1" s="1"/>
  <c r="D79" i="1"/>
  <c r="D81" i="1" s="1"/>
  <c r="C165" i="1"/>
  <c r="B168" i="1"/>
  <c r="B217" i="1"/>
  <c r="I217" i="1" s="1"/>
  <c r="F218" i="1"/>
  <c r="M218" i="1" s="1"/>
  <c r="B219" i="1"/>
  <c r="I219" i="1" s="1"/>
  <c r="F220" i="1"/>
  <c r="M220" i="1" s="1"/>
  <c r="B221" i="1"/>
  <c r="I221" i="1" s="1"/>
  <c r="N221" i="1" s="1"/>
  <c r="F222" i="1"/>
  <c r="M222" i="1" s="1"/>
  <c r="B223" i="1"/>
  <c r="I223" i="1" s="1"/>
  <c r="F224" i="1"/>
  <c r="M224" i="1" s="1"/>
  <c r="B225" i="1"/>
  <c r="I225" i="1" s="1"/>
  <c r="F226" i="1"/>
  <c r="M226" i="1" s="1"/>
  <c r="B227" i="1"/>
  <c r="I227" i="1" s="1"/>
  <c r="N227" i="1" s="1"/>
  <c r="F228" i="1"/>
  <c r="M228" i="1" s="1"/>
  <c r="N228" i="1" s="1"/>
  <c r="B229" i="1"/>
  <c r="I229" i="1" s="1"/>
  <c r="N229" i="1" s="1"/>
  <c r="F230" i="1"/>
  <c r="M230" i="1" s="1"/>
  <c r="N230" i="1" s="1"/>
  <c r="B231" i="1"/>
  <c r="I231" i="1" s="1"/>
  <c r="F232" i="1"/>
  <c r="M232" i="1" s="1"/>
  <c r="B233" i="1"/>
  <c r="I233" i="1" s="1"/>
  <c r="F234" i="1"/>
  <c r="M234" i="1" s="1"/>
  <c r="B235" i="1"/>
  <c r="I235" i="1" s="1"/>
  <c r="C237" i="1"/>
  <c r="J237" i="1" s="1"/>
  <c r="S237" i="1"/>
  <c r="F241" i="1"/>
  <c r="M241" i="1" s="1"/>
  <c r="F242" i="1"/>
  <c r="M242" i="1" s="1"/>
  <c r="F243" i="1"/>
  <c r="M243" i="1" s="1"/>
  <c r="F244" i="1"/>
  <c r="M244" i="1" s="1"/>
  <c r="F245" i="1"/>
  <c r="M245" i="1" s="1"/>
  <c r="F246" i="1"/>
  <c r="M246" i="1" s="1"/>
  <c r="F247" i="1"/>
  <c r="M247" i="1" s="1"/>
  <c r="C217" i="1"/>
  <c r="J217" i="1" s="1"/>
  <c r="N217" i="1" s="1"/>
  <c r="C219" i="1"/>
  <c r="J219" i="1" s="1"/>
  <c r="N219" i="1" s="1"/>
  <c r="C221" i="1"/>
  <c r="J221" i="1" s="1"/>
  <c r="C223" i="1"/>
  <c r="J223" i="1" s="1"/>
  <c r="C225" i="1"/>
  <c r="J225" i="1" s="1"/>
  <c r="C227" i="1"/>
  <c r="J227" i="1" s="1"/>
  <c r="C229" i="1"/>
  <c r="J229" i="1" s="1"/>
  <c r="C231" i="1"/>
  <c r="J231" i="1" s="1"/>
  <c r="C233" i="1"/>
  <c r="J233" i="1" s="1"/>
  <c r="N233" i="1" s="1"/>
  <c r="C235" i="1"/>
  <c r="J235" i="1" s="1"/>
  <c r="N235" i="1" s="1"/>
  <c r="E237" i="1"/>
  <c r="L237" i="1" s="1"/>
  <c r="B238" i="1"/>
  <c r="I238" i="1" s="1"/>
  <c r="D217" i="1"/>
  <c r="K217" i="1" s="1"/>
  <c r="D219" i="1"/>
  <c r="K219" i="1" s="1"/>
  <c r="D221" i="1"/>
  <c r="K221" i="1" s="1"/>
  <c r="D223" i="1"/>
  <c r="K223" i="1" s="1"/>
  <c r="D225" i="1"/>
  <c r="K225" i="1" s="1"/>
  <c r="D227" i="1"/>
  <c r="K227" i="1" s="1"/>
  <c r="D229" i="1"/>
  <c r="K229" i="1" s="1"/>
  <c r="D231" i="1"/>
  <c r="K231" i="1" s="1"/>
  <c r="D233" i="1"/>
  <c r="K233" i="1" s="1"/>
  <c r="D235" i="1"/>
  <c r="K235" i="1" s="1"/>
  <c r="F237" i="1"/>
  <c r="M237" i="1" s="1"/>
  <c r="C238" i="1"/>
  <c r="J238" i="1" s="1"/>
  <c r="S238" i="1"/>
  <c r="E217" i="1"/>
  <c r="L217" i="1" s="1"/>
  <c r="S217" i="1"/>
  <c r="E219" i="1"/>
  <c r="L219" i="1" s="1"/>
  <c r="S219" i="1"/>
  <c r="E221" i="1"/>
  <c r="L221" i="1" s="1"/>
  <c r="S221" i="1"/>
  <c r="E223" i="1"/>
  <c r="L223" i="1" s="1"/>
  <c r="S223" i="1"/>
  <c r="E225" i="1"/>
  <c r="L225" i="1" s="1"/>
  <c r="S225" i="1"/>
  <c r="E227" i="1"/>
  <c r="L227" i="1" s="1"/>
  <c r="S227" i="1"/>
  <c r="E229" i="1"/>
  <c r="L229" i="1" s="1"/>
  <c r="S229" i="1"/>
  <c r="E231" i="1"/>
  <c r="L231" i="1" s="1"/>
  <c r="S231" i="1"/>
  <c r="E233" i="1"/>
  <c r="L233" i="1" s="1"/>
  <c r="S233" i="1"/>
  <c r="E235" i="1"/>
  <c r="L235" i="1" s="1"/>
  <c r="S235" i="1"/>
  <c r="E238" i="1"/>
  <c r="L238" i="1" s="1"/>
  <c r="B239" i="1"/>
  <c r="I239" i="1" s="1"/>
  <c r="O239" i="1" s="1"/>
  <c r="F217" i="1"/>
  <c r="M217" i="1" s="1"/>
  <c r="B218" i="1"/>
  <c r="I218" i="1" s="1"/>
  <c r="F219" i="1"/>
  <c r="M219" i="1" s="1"/>
  <c r="B220" i="1"/>
  <c r="I220" i="1" s="1"/>
  <c r="F221" i="1"/>
  <c r="M221" i="1" s="1"/>
  <c r="B222" i="1"/>
  <c r="I222" i="1" s="1"/>
  <c r="F223" i="1"/>
  <c r="M223" i="1" s="1"/>
  <c r="B224" i="1"/>
  <c r="I224" i="1" s="1"/>
  <c r="N224" i="1" s="1"/>
  <c r="F225" i="1"/>
  <c r="M225" i="1" s="1"/>
  <c r="B226" i="1"/>
  <c r="I226" i="1" s="1"/>
  <c r="F227" i="1"/>
  <c r="M227" i="1" s="1"/>
  <c r="B228" i="1"/>
  <c r="I228" i="1" s="1"/>
  <c r="F229" i="1"/>
  <c r="M229" i="1" s="1"/>
  <c r="B230" i="1"/>
  <c r="I230" i="1" s="1"/>
  <c r="F231" i="1"/>
  <c r="M231" i="1" s="1"/>
  <c r="B232" i="1"/>
  <c r="I232" i="1" s="1"/>
  <c r="N232" i="1" s="1"/>
  <c r="F233" i="1"/>
  <c r="M233" i="1" s="1"/>
  <c r="B234" i="1"/>
  <c r="I234" i="1" s="1"/>
  <c r="F235" i="1"/>
  <c r="M235" i="1" s="1"/>
  <c r="F238" i="1"/>
  <c r="M238" i="1" s="1"/>
  <c r="C239" i="1"/>
  <c r="J239" i="1" s="1"/>
  <c r="S239" i="1"/>
  <c r="C218" i="1"/>
  <c r="J218" i="1" s="1"/>
  <c r="N218" i="1" s="1"/>
  <c r="C220" i="1"/>
  <c r="J220" i="1" s="1"/>
  <c r="N220" i="1" s="1"/>
  <c r="C222" i="1"/>
  <c r="J222" i="1" s="1"/>
  <c r="C224" i="1"/>
  <c r="J224" i="1" s="1"/>
  <c r="C226" i="1"/>
  <c r="J226" i="1" s="1"/>
  <c r="C228" i="1"/>
  <c r="J228" i="1" s="1"/>
  <c r="C230" i="1"/>
  <c r="J230" i="1" s="1"/>
  <c r="C232" i="1"/>
  <c r="J232" i="1" s="1"/>
  <c r="C234" i="1"/>
  <c r="J234" i="1" s="1"/>
  <c r="C236" i="1"/>
  <c r="J236" i="1" s="1"/>
  <c r="O236" i="1" s="1"/>
  <c r="C240" i="1"/>
  <c r="J240" i="1" s="1"/>
  <c r="S240" i="1"/>
  <c r="S241" i="1"/>
  <c r="S242" i="1"/>
  <c r="S243" i="1"/>
  <c r="S244" i="1"/>
  <c r="S245" i="1"/>
  <c r="S246" i="1"/>
  <c r="B164" i="1"/>
  <c r="D218" i="1"/>
  <c r="K218" i="1" s="1"/>
  <c r="D220" i="1"/>
  <c r="K220" i="1" s="1"/>
  <c r="D222" i="1"/>
  <c r="K222" i="1" s="1"/>
  <c r="D224" i="1"/>
  <c r="K224" i="1" s="1"/>
  <c r="D226" i="1"/>
  <c r="K226" i="1" s="1"/>
  <c r="N226" i="1"/>
  <c r="D228" i="1"/>
  <c r="K228" i="1" s="1"/>
  <c r="D230" i="1"/>
  <c r="K230" i="1" s="1"/>
  <c r="D232" i="1"/>
  <c r="K232" i="1" s="1"/>
  <c r="E236" i="1"/>
  <c r="L236" i="1" s="1"/>
  <c r="C241" i="1"/>
  <c r="J241" i="1" s="1"/>
  <c r="C242" i="1"/>
  <c r="J242" i="1" s="1"/>
  <c r="P242" i="1" s="1"/>
  <c r="C243" i="1"/>
  <c r="J243" i="1" s="1"/>
  <c r="P243" i="1" s="1"/>
  <c r="C244" i="1"/>
  <c r="J244" i="1" s="1"/>
  <c r="P244" i="1" s="1"/>
  <c r="C245" i="1"/>
  <c r="J245" i="1" s="1"/>
  <c r="P245" i="1" s="1"/>
  <c r="C246" i="1"/>
  <c r="J246" i="1" s="1"/>
  <c r="D168" i="1"/>
  <c r="N231" i="1" l="1"/>
  <c r="O237" i="1"/>
  <c r="P246" i="1"/>
  <c r="N225" i="1"/>
  <c r="P247" i="1"/>
  <c r="N234" i="1"/>
  <c r="P240" i="1"/>
  <c r="N222" i="1"/>
  <c r="N223" i="1"/>
  <c r="P241" i="1"/>
  <c r="O238" i="1"/>
</calcChain>
</file>

<file path=xl/sharedStrings.xml><?xml version="1.0" encoding="utf-8"?>
<sst xmlns="http://schemas.openxmlformats.org/spreadsheetml/2006/main" count="120" uniqueCount="29">
  <si>
    <t>YEAR</t>
  </si>
  <si>
    <t>Engagement in a military conflict</t>
  </si>
  <si>
    <t>Arms transfer and sales</t>
  </si>
  <si>
    <t>Arms transfer and sales to third country in conflict with second</t>
  </si>
  <si>
    <t>Political-military alliances and defense cooperation agreements</t>
  </si>
  <si>
    <t>Sanctions</t>
  </si>
  <si>
    <t>Status of diplomatic relations</t>
  </si>
  <si>
    <t>Preferential trade agreements</t>
  </si>
  <si>
    <t>UN Voting Coincidence</t>
  </si>
  <si>
    <t>Foreign visits by heads of states and governments</t>
  </si>
  <si>
    <t>Typ of variable</t>
  </si>
  <si>
    <t>destimulant</t>
  </si>
  <si>
    <t>stimulant</t>
  </si>
  <si>
    <t>Weights of exogenous variables</t>
  </si>
  <si>
    <t>Smoothing time series (only variables 2 i 3)  yn=( yn-2+ yn-1+ yn)/3</t>
  </si>
  <si>
    <t>AVERANGE</t>
  </si>
  <si>
    <t>DEVIATION</t>
  </si>
  <si>
    <t>COEF. V=</t>
  </si>
  <si>
    <t>Coefficient of variation – remove variables 4, 6 i 7</t>
  </si>
  <si>
    <t>Transforming destimulants into stimulants by reversing their values</t>
  </si>
  <si>
    <t>Correlation</t>
  </si>
  <si>
    <t>Remove the highly correlated variable 9</t>
  </si>
  <si>
    <t>Normalization through standardization</t>
  </si>
  <si>
    <t>QUOTIENT TRANSFORMATION</t>
  </si>
  <si>
    <t>SUM WEIGHTS</t>
  </si>
  <si>
    <t xml:space="preserve">
WEIGHTED AVERAGE</t>
  </si>
  <si>
    <t>INDEKS</t>
  </si>
  <si>
    <t>SHAPE</t>
  </si>
  <si>
    <t>BILATERAL RELATIONS INDEX: US-Russia 1992-2022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</si>
</sst>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&quot; &quot;[$zł-415];[Red]&quot;-&quot;#,##0.00&quot; &quot;[$zł-415]"/>
  </numFmts>
  <fonts count="13">
    <font>
      <sz val="11"/>
      <color rgb="FF000000"/>
      <name val="Arial1"/>
      <charset val="238"/>
    </font>
    <font>
      <sz val="11"/>
      <color rgb="FF9C0006"/>
      <name val="Arial1"/>
      <charset val="238"/>
    </font>
    <font>
      <u/>
      <sz val="11"/>
      <color rgb="FF0563C1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b/>
      <sz val="11"/>
      <color rgb="FF000000"/>
      <name val="Arial1"/>
      <charset val="238"/>
    </font>
    <font>
      <b/>
      <sz val="16"/>
      <color rgb="FF000000"/>
      <name val="Arial1"/>
      <charset val="238"/>
    </font>
    <font>
      <b/>
      <sz val="10"/>
      <color rgb="FF000000"/>
      <name val="Arial1"/>
      <charset val="238"/>
    </font>
    <font>
      <b/>
      <sz val="11"/>
      <color rgb="FFFF0000"/>
      <name val="Arial1"/>
      <charset val="238"/>
    </font>
    <font>
      <b/>
      <sz val="11"/>
      <color rgb="FF70AD47"/>
      <name val="Arial1"/>
      <charset val="238"/>
    </font>
    <font>
      <sz val="11"/>
      <color rgb="FFFF0000"/>
      <name val="Arial1"/>
      <charset val="238"/>
    </font>
    <font>
      <b/>
      <sz val="20"/>
      <color rgb="FF000000"/>
      <name val="Arial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DDDDDD"/>
        <bgColor rgb="FFDDDDDD"/>
      </patternFill>
    </fill>
    <fill>
      <patternFill patternType="solid">
        <fgColor rgb="FFCCCCCC"/>
        <bgColor rgb="FFCCCCCC"/>
      </patternFill>
    </fill>
    <fill>
      <patternFill patternType="solid">
        <fgColor rgb="FF999999"/>
        <bgColor rgb="FF999999"/>
      </patternFill>
    </fill>
    <fill>
      <patternFill patternType="solid">
        <fgColor rgb="FF0084D1"/>
        <bgColor rgb="FF0084D1"/>
      </patternFill>
    </fill>
    <fill>
      <patternFill patternType="solid">
        <fgColor rgb="FFAEAAAA"/>
        <bgColor rgb="FFAEAAAA"/>
      </patternFill>
    </fill>
    <fill>
      <patternFill patternType="solid">
        <fgColor rgb="FFEEEEEE"/>
        <bgColor rgb="FFEEEEEE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9">
    <xf numFmtId="0" fontId="0" fillId="0" borderId="0"/>
    <xf numFmtId="0" fontId="1" fillId="2" borderId="0"/>
    <xf numFmtId="0" fontId="1" fillId="2" borderId="0"/>
    <xf numFmtId="164" fontId="2" fillId="0" borderId="0"/>
    <xf numFmtId="164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5" fontId="5" fillId="0" borderId="0"/>
  </cellStyleXfs>
  <cellXfs count="44">
    <xf numFmtId="0" fontId="0" fillId="0" borderId="0" xfId="0"/>
    <xf numFmtId="0" fontId="6" fillId="0" borderId="0" xfId="0" applyFont="1" applyAlignment="1">
      <alignment horizontal="center" wrapText="1"/>
    </xf>
    <xf numFmtId="0" fontId="7" fillId="0" borderId="1" xfId="0" applyFont="1" applyBorder="1"/>
    <xf numFmtId="0" fontId="7" fillId="0" borderId="3" xfId="0" applyFont="1" applyBorder="1"/>
    <xf numFmtId="0" fontId="6" fillId="0" borderId="0" xfId="0" applyFont="1" applyAlignment="1">
      <alignment horizontal="right"/>
    </xf>
    <xf numFmtId="0" fontId="6" fillId="3" borderId="1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164" fontId="8" fillId="5" borderId="1" xfId="4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164" fontId="8" fillId="5" borderId="3" xfId="4" applyFont="1" applyFill="1" applyBorder="1" applyAlignment="1">
      <alignment horizontal="center"/>
    </xf>
    <xf numFmtId="164" fontId="8" fillId="0" borderId="0" xfId="4" applyFont="1" applyAlignment="1">
      <alignment horizontal="center"/>
    </xf>
    <xf numFmtId="0" fontId="0" fillId="0" borderId="1" xfId="0" applyBorder="1" applyAlignment="1">
      <alignment horizontal="right" wrapText="1"/>
    </xf>
    <xf numFmtId="164" fontId="0" fillId="6" borderId="1" xfId="4" applyFont="1" applyFill="1" applyBorder="1" applyAlignment="1">
      <alignment horizontal="right"/>
    </xf>
    <xf numFmtId="164" fontId="0" fillId="0" borderId="1" xfId="4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6" borderId="3" xfId="4" applyFont="1" applyFill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/>
    <xf numFmtId="0" fontId="0" fillId="0" borderId="3" xfId="0" applyBorder="1"/>
    <xf numFmtId="0" fontId="0" fillId="6" borderId="1" xfId="0" applyFill="1" applyBorder="1"/>
    <xf numFmtId="0" fontId="0" fillId="6" borderId="3" xfId="0" applyFill="1" applyBorder="1"/>
    <xf numFmtId="0" fontId="6" fillId="7" borderId="0" xfId="0" applyFont="1" applyFill="1"/>
    <xf numFmtId="0" fontId="6" fillId="8" borderId="1" xfId="0" applyFont="1" applyFill="1" applyBorder="1" applyAlignment="1">
      <alignment horizontal="center" wrapText="1"/>
    </xf>
    <xf numFmtId="0" fontId="6" fillId="0" borderId="0" xfId="0" applyFont="1"/>
    <xf numFmtId="0" fontId="9" fillId="0" borderId="0" xfId="0" applyFont="1"/>
    <xf numFmtId="0" fontId="7" fillId="0" borderId="0" xfId="0" applyFont="1"/>
    <xf numFmtId="0" fontId="10" fillId="4" borderId="1" xfId="0" applyFont="1" applyFill="1" applyBorder="1" applyAlignment="1">
      <alignment horizontal="center" wrapText="1"/>
    </xf>
    <xf numFmtId="0" fontId="11" fillId="0" borderId="0" xfId="0" applyFont="1"/>
    <xf numFmtId="0" fontId="6" fillId="0" borderId="1" xfId="0" applyFont="1" applyBorder="1"/>
    <xf numFmtId="0" fontId="9" fillId="0" borderId="4" xfId="0" applyFont="1" applyBorder="1" applyAlignment="1">
      <alignment horizontal="left"/>
    </xf>
    <xf numFmtId="0" fontId="6" fillId="0" borderId="0" xfId="0" applyFont="1" applyAlignment="1">
      <alignment horizontal="right" wrapText="1"/>
    </xf>
    <xf numFmtId="164" fontId="6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64" fontId="0" fillId="0" borderId="0" xfId="0" applyNumberFormat="1"/>
    <xf numFmtId="0" fontId="12" fillId="0" borderId="1" xfId="0" applyFont="1" applyBorder="1"/>
    <xf numFmtId="0" fontId="12" fillId="0" borderId="2" xfId="0" applyFont="1" applyBorder="1" applyAlignment="1">
      <alignment horizontal="center"/>
    </xf>
    <xf numFmtId="0" fontId="0" fillId="0" borderId="0" xfId="0"/>
  </cellXfs>
  <cellStyles count="9">
    <cellStyle name="cf1" xfId="1" xr:uid="{00000000-0005-0000-0000-000000000000}"/>
    <cellStyle name="cf2" xfId="2" xr:uid="{00000000-0005-0000-0000-000001000000}"/>
    <cellStyle name="Excel Built-in Hyperlink" xfId="3" xr:uid="{00000000-0005-0000-0000-000002000000}"/>
    <cellStyle name="Excel Built-in Normal" xfId="4" xr:uid="{00000000-0005-0000-0000-000003000000}"/>
    <cellStyle name="Heading" xfId="5" xr:uid="{00000000-0005-0000-0000-000004000000}"/>
    <cellStyle name="Heading1" xfId="6" xr:uid="{00000000-0005-0000-0000-000005000000}"/>
    <cellStyle name="Normalny" xfId="0" builtinId="0" customBuiltin="1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title>
      <c:tx>
        <c:rich>
          <a:bodyPr/>
          <a:lstStyle/>
          <a:p>
            <a:pPr>
              <a:defRPr lang="pl-PL" sz="1400" b="0" baseline="0">
                <a:solidFill>
                  <a:srgbClr val="595959"/>
                </a:solidFill>
                <a:latin typeface="Times New Roman" pitchFamily="16"/>
                <a:cs typeface="Times New Roman" pitchFamily="16"/>
              </a:defRPr>
            </a:pPr>
            <a:r>
              <a:rPr lang="pl-PL"/>
              <a:t>SHAPE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'BRI US-Russia'!$S$216:$S$216</c:f>
              <c:strCache>
                <c:ptCount val="1"/>
                <c:pt idx="0">
                  <c:v>SHAPE</c:v>
                </c:pt>
              </c:strCache>
            </c:strRef>
          </c:tx>
          <c:spPr>
            <a:ln w="28440">
              <a:solidFill>
                <a:srgbClr val="767171"/>
              </a:solidFill>
            </a:ln>
          </c:spPr>
          <c:marker>
            <c:symbol val="none"/>
          </c:marker>
          <c:cat>
            <c:numRef>
              <c:f>'BRI US-Russia'!$R$217:$R$247</c:f>
              <c:numCache>
                <c:formatCode>General</c:formatCode>
                <c:ptCount val="31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</c:numCache>
            </c:numRef>
          </c:cat>
          <c:val>
            <c:numRef>
              <c:f>'BRI US-Russia'!$S$217:$S$247</c:f>
              <c:numCache>
                <c:formatCode>General</c:formatCode>
                <c:ptCount val="31"/>
                <c:pt idx="0">
                  <c:v>1.1443640088088773</c:v>
                </c:pt>
                <c:pt idx="1">
                  <c:v>1.2795822635442493</c:v>
                </c:pt>
                <c:pt idx="2">
                  <c:v>1.1946087882189869</c:v>
                </c:pt>
                <c:pt idx="3">
                  <c:v>1.0535773885023993</c:v>
                </c:pt>
                <c:pt idx="4">
                  <c:v>0.99786749459208013</c:v>
                </c:pt>
                <c:pt idx="5">
                  <c:v>-0.41921998705416352</c:v>
                </c:pt>
                <c:pt idx="6">
                  <c:v>0.83056838952219736</c:v>
                </c:pt>
                <c:pt idx="7">
                  <c:v>-4.6034853889384726E-2</c:v>
                </c:pt>
                <c:pt idx="8">
                  <c:v>-0.71714201464157079</c:v>
                </c:pt>
                <c:pt idx="9">
                  <c:v>-0.32488517030852659</c:v>
                </c:pt>
                <c:pt idx="10">
                  <c:v>-0.41116146398678177</c:v>
                </c:pt>
                <c:pt idx="11">
                  <c:v>-0.24069735343648191</c:v>
                </c:pt>
                <c:pt idx="12">
                  <c:v>0.36146694105569321</c:v>
                </c:pt>
                <c:pt idx="13">
                  <c:v>0.33526987774697875</c:v>
                </c:pt>
                <c:pt idx="14">
                  <c:v>0.33021854995062366</c:v>
                </c:pt>
                <c:pt idx="15">
                  <c:v>0.25935008074966592</c:v>
                </c:pt>
                <c:pt idx="16">
                  <c:v>0.28523673055045018</c:v>
                </c:pt>
                <c:pt idx="17">
                  <c:v>0.48078346484202156</c:v>
                </c:pt>
                <c:pt idx="18">
                  <c:v>0.48536443351482517</c:v>
                </c:pt>
                <c:pt idx="19">
                  <c:v>-0.56491673507228102</c:v>
                </c:pt>
                <c:pt idx="20">
                  <c:v>1.8702894483166257</c:v>
                </c:pt>
                <c:pt idx="21">
                  <c:v>0.70670485725394894</c:v>
                </c:pt>
                <c:pt idx="22">
                  <c:v>0.41352541468474369</c:v>
                </c:pt>
                <c:pt idx="23">
                  <c:v>-0.30406018478900171</c:v>
                </c:pt>
                <c:pt idx="24">
                  <c:v>-0.20222688366775599</c:v>
                </c:pt>
                <c:pt idx="25">
                  <c:v>-1.0117212344750885</c:v>
                </c:pt>
                <c:pt idx="26">
                  <c:v>-1.1042969627671295</c:v>
                </c:pt>
                <c:pt idx="27">
                  <c:v>-1.1598423997423548</c:v>
                </c:pt>
                <c:pt idx="28">
                  <c:v>-1.3930476389219999</c:v>
                </c:pt>
                <c:pt idx="29">
                  <c:v>-1.025053915951406</c:v>
                </c:pt>
                <c:pt idx="30">
                  <c:v>-3.1044713331504399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3-4B73-A655-9C206DBFC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4017376"/>
        <c:axId val="1918171440"/>
      </c:lineChart>
      <c:valAx>
        <c:axId val="191817144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lang="pl-PL" sz="900" b="0" baseline="0">
                <a:solidFill>
                  <a:srgbClr val="595959"/>
                </a:solidFill>
                <a:latin typeface="Times New Roman" pitchFamily="16"/>
                <a:cs typeface="Times New Roman" pitchFamily="16"/>
              </a:defRPr>
            </a:pPr>
            <a:endParaRPr lang="pl-PL"/>
          </a:p>
        </c:txPr>
        <c:crossAx val="2014017376"/>
        <c:crosses val="autoZero"/>
        <c:crossBetween val="between"/>
      </c:valAx>
      <c:catAx>
        <c:axId val="201401737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9360">
            <a:solidFill>
              <a:srgbClr val="D9D9D9"/>
            </a:solidFill>
          </a:ln>
        </c:spPr>
        <c:txPr>
          <a:bodyPr/>
          <a:lstStyle/>
          <a:p>
            <a:pPr>
              <a:defRPr lang="pl-PL" sz="900" b="0" baseline="0">
                <a:solidFill>
                  <a:srgbClr val="595959"/>
                </a:solidFill>
                <a:latin typeface="Times New Roman" pitchFamily="16"/>
                <a:cs typeface="Times New Roman" pitchFamily="16"/>
              </a:defRPr>
            </a:pPr>
            <a:endParaRPr lang="pl-PL"/>
          </a:p>
        </c:txPr>
        <c:crossAx val="1918171440"/>
        <c:crossesAt val="0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ln w="9360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656640</xdr:colOff>
      <xdr:row>250</xdr:row>
      <xdr:rowOff>126000</xdr:rowOff>
    </xdr:from>
    <xdr:ext cx="5394960" cy="2880360"/>
    <xdr:graphicFrame macro="">
      <xdr:nvGraphicFramePr>
        <xdr:cNvPr id="2" name="Wykres 3">
          <a:extLst>
            <a:ext uri="{FF2B5EF4-FFF2-40B4-BE49-F238E27FC236}">
              <a16:creationId xmlns:a16="http://schemas.microsoft.com/office/drawing/2014/main" id="{11E52E59-E9BC-E43C-6488-CCEE46623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9"/>
  <sheetViews>
    <sheetView tabSelected="1" workbookViewId="0"/>
  </sheetViews>
  <sheetFormatPr baseColWidth="10" defaultColWidth="8.83203125" defaultRowHeight="14"/>
  <cols>
    <col min="1" max="8" width="13.83203125" customWidth="1"/>
    <col min="9" max="12" width="13.5" customWidth="1"/>
    <col min="13" max="13" width="9" customWidth="1"/>
    <col min="14" max="14" width="9.1640625" customWidth="1"/>
    <col min="15" max="18" width="9" customWidth="1"/>
    <col min="19" max="19" width="17.33203125" customWidth="1"/>
    <col min="20" max="1024" width="9" customWidth="1"/>
  </cols>
  <sheetData>
    <row r="1" spans="1:12" ht="51.75" customHeight="1">
      <c r="A1" s="41"/>
      <c r="B1" s="42" t="s">
        <v>28</v>
      </c>
      <c r="C1" s="42"/>
      <c r="D1" s="42"/>
      <c r="E1" s="42"/>
      <c r="F1" s="42"/>
      <c r="G1" s="42"/>
      <c r="H1" s="42"/>
      <c r="I1" s="42"/>
      <c r="J1" s="42"/>
      <c r="K1" s="43"/>
      <c r="L1" s="43"/>
    </row>
    <row r="2" spans="1:12" ht="21">
      <c r="A2" s="2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3">
        <v>8</v>
      </c>
      <c r="J2" s="2">
        <v>9</v>
      </c>
      <c r="K2" s="4"/>
      <c r="L2" s="4"/>
    </row>
    <row r="3" spans="1:12" ht="96">
      <c r="A3" s="5" t="s">
        <v>0</v>
      </c>
      <c r="B3" s="5" t="s">
        <v>1</v>
      </c>
      <c r="C3" s="5" t="s">
        <v>2</v>
      </c>
      <c r="D3" s="6" t="s">
        <v>3</v>
      </c>
      <c r="E3" s="5" t="s">
        <v>4</v>
      </c>
      <c r="F3" s="5" t="s">
        <v>5</v>
      </c>
      <c r="G3" s="6" t="s">
        <v>6</v>
      </c>
      <c r="H3" s="5" t="s">
        <v>7</v>
      </c>
      <c r="I3" s="7" t="s">
        <v>8</v>
      </c>
      <c r="J3" s="6" t="s">
        <v>9</v>
      </c>
      <c r="K3" s="1"/>
      <c r="L3" s="1"/>
    </row>
    <row r="4" spans="1:12" ht="35.5" customHeight="1">
      <c r="A4" s="8" t="s">
        <v>10</v>
      </c>
      <c r="B4" s="8" t="s">
        <v>11</v>
      </c>
      <c r="C4" s="8" t="s">
        <v>12</v>
      </c>
      <c r="D4" s="8" t="s">
        <v>11</v>
      </c>
      <c r="E4" s="8" t="s">
        <v>12</v>
      </c>
      <c r="F4" s="8" t="s">
        <v>11</v>
      </c>
      <c r="G4" s="8" t="s">
        <v>12</v>
      </c>
      <c r="H4" s="8" t="s">
        <v>12</v>
      </c>
      <c r="I4" s="9" t="s">
        <v>12</v>
      </c>
      <c r="J4" s="8" t="s">
        <v>12</v>
      </c>
      <c r="K4" s="1"/>
      <c r="L4" s="1"/>
    </row>
    <row r="5" spans="1:12" ht="42">
      <c r="A5" s="10" t="s">
        <v>13</v>
      </c>
      <c r="B5" s="11">
        <v>4.91</v>
      </c>
      <c r="C5" s="11">
        <v>3.55</v>
      </c>
      <c r="D5" s="12">
        <v>3.48</v>
      </c>
      <c r="E5" s="11">
        <v>4.0599999999999996</v>
      </c>
      <c r="F5" s="11">
        <v>4.3600000000000003</v>
      </c>
      <c r="G5" s="11">
        <v>4.43</v>
      </c>
      <c r="H5" s="11">
        <v>3.88</v>
      </c>
      <c r="I5" s="13">
        <v>3.03</v>
      </c>
      <c r="J5" s="11">
        <v>4.12</v>
      </c>
      <c r="K5" s="14"/>
      <c r="L5" s="14"/>
    </row>
    <row r="6" spans="1:12">
      <c r="A6" s="15">
        <v>1990</v>
      </c>
      <c r="B6" s="16"/>
      <c r="C6" s="17">
        <v>0</v>
      </c>
      <c r="D6" s="18">
        <v>0</v>
      </c>
      <c r="E6" s="16"/>
      <c r="F6" s="16"/>
      <c r="G6" s="16"/>
      <c r="H6" s="16"/>
      <c r="I6" s="19"/>
      <c r="J6" s="16"/>
      <c r="K6" s="14"/>
      <c r="L6" s="14"/>
    </row>
    <row r="7" spans="1:12">
      <c r="A7" s="15">
        <v>1991</v>
      </c>
      <c r="B7" s="16"/>
      <c r="C7" s="17">
        <v>0</v>
      </c>
      <c r="D7" s="18">
        <v>0</v>
      </c>
      <c r="E7" s="16"/>
      <c r="F7" s="16"/>
      <c r="G7" s="16"/>
      <c r="H7" s="16"/>
      <c r="I7" s="19"/>
      <c r="J7" s="16"/>
      <c r="K7" s="14"/>
      <c r="L7" s="14"/>
    </row>
    <row r="8" spans="1:12">
      <c r="A8" s="18">
        <v>1992</v>
      </c>
      <c r="B8" s="18">
        <v>1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20">
        <v>56.1</v>
      </c>
      <c r="J8" s="18">
        <v>2</v>
      </c>
    </row>
    <row r="9" spans="1:12">
      <c r="A9" s="18">
        <v>1993</v>
      </c>
      <c r="B9" s="18">
        <v>1</v>
      </c>
      <c r="C9" s="18">
        <v>0</v>
      </c>
      <c r="D9" s="18">
        <v>37</v>
      </c>
      <c r="E9" s="18">
        <v>0</v>
      </c>
      <c r="F9" s="18">
        <v>0</v>
      </c>
      <c r="G9" s="18">
        <v>0</v>
      </c>
      <c r="H9" s="18">
        <v>0</v>
      </c>
      <c r="I9" s="20">
        <v>61.7</v>
      </c>
      <c r="J9" s="18">
        <v>2</v>
      </c>
    </row>
    <row r="10" spans="1:12">
      <c r="A10" s="18">
        <v>1994</v>
      </c>
      <c r="B10" s="18">
        <v>1</v>
      </c>
      <c r="C10" s="18">
        <v>0</v>
      </c>
      <c r="D10" s="18">
        <v>29</v>
      </c>
      <c r="E10" s="18">
        <v>0</v>
      </c>
      <c r="F10" s="18">
        <v>0</v>
      </c>
      <c r="G10" s="18">
        <v>0</v>
      </c>
      <c r="H10" s="18">
        <v>0</v>
      </c>
      <c r="I10" s="20">
        <v>58.8</v>
      </c>
      <c r="J10" s="18">
        <v>2</v>
      </c>
    </row>
    <row r="11" spans="1:12">
      <c r="A11" s="21">
        <v>1995</v>
      </c>
      <c r="B11" s="21">
        <v>1</v>
      </c>
      <c r="C11" s="21">
        <v>0</v>
      </c>
      <c r="D11" s="21">
        <v>83</v>
      </c>
      <c r="E11" s="21">
        <v>0</v>
      </c>
      <c r="F11" s="21">
        <v>0</v>
      </c>
      <c r="G11" s="21">
        <v>0</v>
      </c>
      <c r="H11" s="21">
        <v>0</v>
      </c>
      <c r="I11" s="22">
        <v>54.4</v>
      </c>
      <c r="J11" s="21">
        <v>2</v>
      </c>
    </row>
    <row r="12" spans="1:12">
      <c r="A12" s="21">
        <v>1996</v>
      </c>
      <c r="B12" s="21">
        <v>1</v>
      </c>
      <c r="C12" s="21">
        <v>0</v>
      </c>
      <c r="D12" s="21">
        <v>73</v>
      </c>
      <c r="E12" s="21">
        <v>0</v>
      </c>
      <c r="F12" s="21">
        <v>0</v>
      </c>
      <c r="G12" s="21">
        <v>0</v>
      </c>
      <c r="H12" s="21">
        <v>0</v>
      </c>
      <c r="I12" s="22">
        <v>52.7</v>
      </c>
      <c r="J12" s="21">
        <v>2</v>
      </c>
    </row>
    <row r="13" spans="1:12">
      <c r="A13" s="21">
        <v>1997</v>
      </c>
      <c r="B13" s="21">
        <v>4</v>
      </c>
      <c r="C13" s="21">
        <v>0</v>
      </c>
      <c r="D13" s="21">
        <v>9</v>
      </c>
      <c r="E13" s="21">
        <v>0</v>
      </c>
      <c r="F13" s="21">
        <v>0</v>
      </c>
      <c r="G13" s="21">
        <v>0</v>
      </c>
      <c r="H13" s="21">
        <v>0</v>
      </c>
      <c r="I13" s="22">
        <v>47.3</v>
      </c>
      <c r="J13" s="21">
        <v>2</v>
      </c>
    </row>
    <row r="14" spans="1:12">
      <c r="A14" s="21">
        <v>1998</v>
      </c>
      <c r="B14" s="21">
        <v>1</v>
      </c>
      <c r="C14" s="21">
        <v>0</v>
      </c>
      <c r="D14" s="21">
        <v>9</v>
      </c>
      <c r="E14" s="21">
        <v>0</v>
      </c>
      <c r="F14" s="21">
        <v>0</v>
      </c>
      <c r="G14" s="21">
        <v>0</v>
      </c>
      <c r="H14" s="21">
        <v>0</v>
      </c>
      <c r="I14" s="22">
        <v>45.2</v>
      </c>
      <c r="J14" s="21">
        <v>2</v>
      </c>
    </row>
    <row r="15" spans="1:12">
      <c r="A15" s="21">
        <v>1999</v>
      </c>
      <c r="B15" s="21">
        <v>3</v>
      </c>
      <c r="C15" s="21">
        <v>0</v>
      </c>
      <c r="D15" s="21">
        <v>9</v>
      </c>
      <c r="E15" s="21">
        <v>0</v>
      </c>
      <c r="F15" s="21">
        <v>0</v>
      </c>
      <c r="G15" s="21">
        <v>0</v>
      </c>
      <c r="H15" s="21">
        <v>0</v>
      </c>
      <c r="I15" s="22">
        <v>43.6</v>
      </c>
      <c r="J15" s="21">
        <v>1</v>
      </c>
    </row>
    <row r="16" spans="1:12">
      <c r="A16" s="21">
        <v>2000</v>
      </c>
      <c r="B16" s="21">
        <v>4</v>
      </c>
      <c r="C16" s="21">
        <v>0</v>
      </c>
      <c r="D16" s="21">
        <v>516</v>
      </c>
      <c r="E16" s="21">
        <v>0</v>
      </c>
      <c r="F16" s="21">
        <v>0</v>
      </c>
      <c r="G16" s="21">
        <v>0</v>
      </c>
      <c r="H16" s="21">
        <v>0</v>
      </c>
      <c r="I16" s="22">
        <v>40.299999999999997</v>
      </c>
      <c r="J16" s="21">
        <v>2</v>
      </c>
    </row>
    <row r="17" spans="1:10">
      <c r="A17" s="21">
        <v>2001</v>
      </c>
      <c r="B17" s="21">
        <v>1</v>
      </c>
      <c r="C17" s="21">
        <v>0</v>
      </c>
      <c r="D17" s="21">
        <v>2495</v>
      </c>
      <c r="E17" s="21">
        <v>0</v>
      </c>
      <c r="F17" s="21">
        <v>0</v>
      </c>
      <c r="G17" s="21">
        <v>0</v>
      </c>
      <c r="H17" s="21">
        <v>0</v>
      </c>
      <c r="I17" s="22">
        <v>35.799999999999997</v>
      </c>
      <c r="J17" s="21">
        <v>1</v>
      </c>
    </row>
    <row r="18" spans="1:10">
      <c r="A18" s="21">
        <v>2002</v>
      </c>
      <c r="B18" s="21">
        <v>1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2">
        <v>32.4</v>
      </c>
      <c r="J18" s="21">
        <v>3</v>
      </c>
    </row>
    <row r="19" spans="1:10">
      <c r="A19" s="21">
        <v>2003</v>
      </c>
      <c r="B19" s="21">
        <v>1</v>
      </c>
      <c r="C19" s="21">
        <v>0</v>
      </c>
      <c r="D19" s="21">
        <v>85</v>
      </c>
      <c r="E19" s="21">
        <v>0</v>
      </c>
      <c r="F19" s="21">
        <v>0</v>
      </c>
      <c r="G19" s="21">
        <v>0</v>
      </c>
      <c r="H19" s="21">
        <v>0</v>
      </c>
      <c r="I19" s="22">
        <v>33.799999999999997</v>
      </c>
      <c r="J19" s="21">
        <v>2</v>
      </c>
    </row>
    <row r="20" spans="1:10">
      <c r="A20" s="21">
        <v>2004</v>
      </c>
      <c r="B20" s="21">
        <v>1</v>
      </c>
      <c r="C20" s="21">
        <v>0</v>
      </c>
      <c r="D20" s="21">
        <v>15</v>
      </c>
      <c r="E20" s="21">
        <v>0</v>
      </c>
      <c r="F20" s="21">
        <v>0</v>
      </c>
      <c r="G20" s="21">
        <v>0</v>
      </c>
      <c r="H20" s="21">
        <v>0</v>
      </c>
      <c r="I20" s="22">
        <v>27.4</v>
      </c>
      <c r="J20" s="21">
        <v>1</v>
      </c>
    </row>
    <row r="21" spans="1:10">
      <c r="A21" s="21">
        <v>2005</v>
      </c>
      <c r="B21" s="21">
        <v>1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2">
        <v>26.4</v>
      </c>
      <c r="J21" s="21">
        <v>2</v>
      </c>
    </row>
    <row r="22" spans="1:10">
      <c r="A22" s="21">
        <v>2006</v>
      </c>
      <c r="B22" s="21">
        <v>1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2">
        <v>25.2</v>
      </c>
      <c r="J22" s="21">
        <v>2</v>
      </c>
    </row>
    <row r="23" spans="1:10">
      <c r="A23" s="21">
        <v>2007</v>
      </c>
      <c r="B23" s="21">
        <v>1</v>
      </c>
      <c r="C23" s="21">
        <v>0</v>
      </c>
      <c r="D23" s="21">
        <v>7</v>
      </c>
      <c r="E23" s="21">
        <v>0</v>
      </c>
      <c r="F23" s="21">
        <v>0</v>
      </c>
      <c r="G23" s="21">
        <v>0</v>
      </c>
      <c r="H23" s="21">
        <v>0</v>
      </c>
      <c r="I23" s="22">
        <v>22.4</v>
      </c>
      <c r="J23" s="21">
        <v>1</v>
      </c>
    </row>
    <row r="24" spans="1:10">
      <c r="A24" s="21">
        <v>2008</v>
      </c>
      <c r="B24" s="21">
        <v>1</v>
      </c>
      <c r="C24" s="21">
        <v>0</v>
      </c>
      <c r="D24" s="21">
        <v>1</v>
      </c>
      <c r="E24" s="21">
        <v>0</v>
      </c>
      <c r="F24" s="21">
        <v>0</v>
      </c>
      <c r="G24" s="21">
        <v>0</v>
      </c>
      <c r="H24" s="21">
        <v>0</v>
      </c>
      <c r="I24" s="22">
        <v>23.4</v>
      </c>
      <c r="J24" s="21">
        <v>2</v>
      </c>
    </row>
    <row r="25" spans="1:10">
      <c r="A25" s="21">
        <v>2009</v>
      </c>
      <c r="B25" s="21">
        <v>1</v>
      </c>
      <c r="C25" s="21">
        <v>0</v>
      </c>
      <c r="D25" s="21">
        <v>3</v>
      </c>
      <c r="E25" s="21">
        <v>0</v>
      </c>
      <c r="F25" s="21">
        <v>0</v>
      </c>
      <c r="G25" s="21">
        <v>0</v>
      </c>
      <c r="H25" s="21">
        <v>0</v>
      </c>
      <c r="I25" s="22">
        <v>30.9</v>
      </c>
      <c r="J25" s="21">
        <v>3</v>
      </c>
    </row>
    <row r="26" spans="1:10">
      <c r="A26" s="21">
        <v>2010</v>
      </c>
      <c r="B26" s="21">
        <v>1</v>
      </c>
      <c r="C26" s="21">
        <v>0</v>
      </c>
      <c r="D26" s="21">
        <v>26</v>
      </c>
      <c r="E26" s="21">
        <v>0</v>
      </c>
      <c r="F26" s="21">
        <v>0</v>
      </c>
      <c r="G26" s="21">
        <v>0</v>
      </c>
      <c r="H26" s="21">
        <v>0</v>
      </c>
      <c r="I26" s="22">
        <v>31.3</v>
      </c>
      <c r="J26" s="21">
        <v>2</v>
      </c>
    </row>
    <row r="27" spans="1:10">
      <c r="A27" s="21">
        <v>2011</v>
      </c>
      <c r="B27" s="21">
        <v>3</v>
      </c>
      <c r="C27" s="21">
        <v>0</v>
      </c>
      <c r="D27" s="23"/>
      <c r="E27" s="21">
        <v>0</v>
      </c>
      <c r="F27" s="21">
        <v>0</v>
      </c>
      <c r="G27" s="21">
        <v>0</v>
      </c>
      <c r="H27" s="21">
        <v>0</v>
      </c>
      <c r="I27" s="22">
        <v>34.6</v>
      </c>
      <c r="J27" s="21">
        <v>1</v>
      </c>
    </row>
    <row r="28" spans="1:10">
      <c r="A28" s="21">
        <v>2012</v>
      </c>
      <c r="B28" s="21">
        <v>1</v>
      </c>
      <c r="C28" s="21">
        <v>16</v>
      </c>
      <c r="D28" s="23"/>
      <c r="E28" s="23"/>
      <c r="F28" s="21">
        <v>0</v>
      </c>
      <c r="G28" s="21">
        <v>0</v>
      </c>
      <c r="H28" s="21">
        <v>0</v>
      </c>
      <c r="I28" s="22">
        <v>35.799999999999997</v>
      </c>
      <c r="J28" s="21">
        <v>1</v>
      </c>
    </row>
    <row r="29" spans="1:10">
      <c r="A29" s="21">
        <v>2013</v>
      </c>
      <c r="B29" s="21">
        <v>3</v>
      </c>
      <c r="C29" s="21">
        <v>0</v>
      </c>
      <c r="D29" s="23"/>
      <c r="E29" s="23"/>
      <c r="F29" s="21">
        <v>0</v>
      </c>
      <c r="G29" s="21">
        <v>0</v>
      </c>
      <c r="H29" s="21">
        <v>0</v>
      </c>
      <c r="I29" s="22">
        <v>32</v>
      </c>
      <c r="J29" s="21">
        <v>1</v>
      </c>
    </row>
    <row r="30" spans="1:10">
      <c r="A30" s="21">
        <v>2014</v>
      </c>
      <c r="B30" s="21">
        <v>3</v>
      </c>
      <c r="C30" s="21">
        <v>0</v>
      </c>
      <c r="D30" s="23"/>
      <c r="E30" s="23"/>
      <c r="F30" s="21">
        <v>4</v>
      </c>
      <c r="G30" s="21">
        <v>0</v>
      </c>
      <c r="H30" s="21">
        <v>0</v>
      </c>
      <c r="I30" s="22">
        <v>37</v>
      </c>
      <c r="J30" s="21">
        <v>0</v>
      </c>
    </row>
    <row r="31" spans="1:10">
      <c r="A31" s="21">
        <v>2015</v>
      </c>
      <c r="B31" s="23"/>
      <c r="C31" s="21">
        <v>0</v>
      </c>
      <c r="D31" s="23"/>
      <c r="E31" s="23"/>
      <c r="F31" s="21">
        <v>4</v>
      </c>
      <c r="G31" s="21">
        <v>0</v>
      </c>
      <c r="H31" s="21">
        <v>0</v>
      </c>
      <c r="I31" s="22">
        <v>38.5</v>
      </c>
      <c r="J31" s="21">
        <v>1</v>
      </c>
    </row>
    <row r="32" spans="1:10">
      <c r="A32" s="21">
        <v>2016</v>
      </c>
      <c r="B32" s="23"/>
      <c r="C32" s="21">
        <v>0</v>
      </c>
      <c r="D32" s="23"/>
      <c r="E32" s="23"/>
      <c r="F32" s="21">
        <v>4</v>
      </c>
      <c r="G32" s="21">
        <v>0</v>
      </c>
      <c r="H32" s="21">
        <v>0</v>
      </c>
      <c r="I32" s="22">
        <v>40.700000000000003</v>
      </c>
      <c r="J32" s="21">
        <v>0</v>
      </c>
    </row>
    <row r="33" spans="1:10">
      <c r="A33" s="21">
        <v>2017</v>
      </c>
      <c r="B33" s="23"/>
      <c r="C33" s="21">
        <v>0</v>
      </c>
      <c r="D33" s="23"/>
      <c r="E33" s="23"/>
      <c r="F33" s="21">
        <v>6</v>
      </c>
      <c r="G33" s="21">
        <v>0</v>
      </c>
      <c r="H33" s="21">
        <v>0</v>
      </c>
      <c r="I33" s="22">
        <v>30.3</v>
      </c>
      <c r="J33" s="21">
        <v>0</v>
      </c>
    </row>
    <row r="34" spans="1:10">
      <c r="A34" s="21">
        <v>2018</v>
      </c>
      <c r="B34" s="23"/>
      <c r="C34" s="21">
        <v>0</v>
      </c>
      <c r="D34" s="23"/>
      <c r="E34" s="23"/>
      <c r="F34" s="21">
        <v>6</v>
      </c>
      <c r="G34" s="21">
        <v>0</v>
      </c>
      <c r="H34" s="21">
        <v>0</v>
      </c>
      <c r="I34" s="22">
        <v>28.3</v>
      </c>
      <c r="J34" s="21">
        <v>0</v>
      </c>
    </row>
    <row r="35" spans="1:10">
      <c r="A35" s="21">
        <v>2019</v>
      </c>
      <c r="B35" s="23"/>
      <c r="C35" s="21">
        <v>0</v>
      </c>
      <c r="D35" s="23"/>
      <c r="E35" s="23"/>
      <c r="F35" s="21">
        <v>6</v>
      </c>
      <c r="G35" s="21">
        <v>0</v>
      </c>
      <c r="H35" s="21">
        <v>0</v>
      </c>
      <c r="I35" s="22">
        <v>27.1</v>
      </c>
      <c r="J35" s="21">
        <v>0</v>
      </c>
    </row>
    <row r="36" spans="1:10">
      <c r="A36" s="21">
        <v>2020</v>
      </c>
      <c r="B36" s="23"/>
      <c r="C36" s="21">
        <v>1</v>
      </c>
      <c r="D36" s="23"/>
      <c r="E36" s="23"/>
      <c r="F36" s="21">
        <v>8</v>
      </c>
      <c r="G36" s="21">
        <v>0</v>
      </c>
      <c r="H36" s="21">
        <v>0</v>
      </c>
      <c r="I36" s="22">
        <v>26.5</v>
      </c>
      <c r="J36" s="21">
        <v>0</v>
      </c>
    </row>
    <row r="37" spans="1:10">
      <c r="A37" s="21">
        <v>2021</v>
      </c>
      <c r="B37" s="23"/>
      <c r="C37" s="21">
        <v>1</v>
      </c>
      <c r="D37" s="23"/>
      <c r="E37" s="23"/>
      <c r="F37" s="21">
        <v>8</v>
      </c>
      <c r="G37" s="21">
        <v>0</v>
      </c>
      <c r="H37" s="21">
        <v>0</v>
      </c>
      <c r="I37" s="22">
        <v>31.8</v>
      </c>
      <c r="J37" s="21">
        <v>0</v>
      </c>
    </row>
    <row r="38" spans="1:10">
      <c r="A38" s="21">
        <v>2022</v>
      </c>
      <c r="B38" s="23"/>
      <c r="C38" s="21">
        <v>1</v>
      </c>
      <c r="D38" s="23"/>
      <c r="E38" s="23"/>
      <c r="F38" s="21">
        <v>21</v>
      </c>
      <c r="G38" s="21">
        <v>0</v>
      </c>
      <c r="H38" s="21">
        <v>0</v>
      </c>
      <c r="I38" s="22">
        <v>30.3</v>
      </c>
      <c r="J38" s="21">
        <v>0</v>
      </c>
    </row>
    <row r="39" spans="1:10">
      <c r="A39" s="21">
        <v>2023</v>
      </c>
      <c r="B39" s="23"/>
      <c r="C39" s="23"/>
      <c r="D39" s="23"/>
      <c r="E39" s="23"/>
      <c r="F39" s="23"/>
      <c r="G39" s="21">
        <v>0</v>
      </c>
      <c r="H39" s="21">
        <v>0</v>
      </c>
      <c r="I39" s="24"/>
      <c r="J39" s="21">
        <v>0</v>
      </c>
    </row>
    <row r="43" spans="1:10" s="25" customFormat="1" ht="15">
      <c r="A43" s="25" t="s">
        <v>14</v>
      </c>
    </row>
    <row r="44" spans="1:10" ht="21">
      <c r="A44" s="2"/>
      <c r="B44" s="2">
        <v>1</v>
      </c>
      <c r="C44" s="2">
        <v>2</v>
      </c>
      <c r="D44" s="2">
        <v>3</v>
      </c>
      <c r="E44" s="2">
        <v>4</v>
      </c>
      <c r="F44" s="2">
        <v>5</v>
      </c>
      <c r="G44" s="2">
        <v>6</v>
      </c>
      <c r="H44" s="2">
        <v>7</v>
      </c>
      <c r="I44" s="3">
        <v>8</v>
      </c>
      <c r="J44" s="2">
        <v>9</v>
      </c>
    </row>
    <row r="45" spans="1:10" ht="96">
      <c r="A45" s="26" t="s">
        <v>0</v>
      </c>
      <c r="B45" s="5" t="s">
        <v>1</v>
      </c>
      <c r="C45" s="5" t="s">
        <v>2</v>
      </c>
      <c r="D45" s="6" t="s">
        <v>3</v>
      </c>
      <c r="E45" s="5" t="s">
        <v>4</v>
      </c>
      <c r="F45" s="5" t="s">
        <v>5</v>
      </c>
      <c r="G45" s="6" t="s">
        <v>6</v>
      </c>
      <c r="H45" s="5" t="s">
        <v>7</v>
      </c>
      <c r="I45" s="7" t="s">
        <v>8</v>
      </c>
      <c r="J45" s="6" t="s">
        <v>9</v>
      </c>
    </row>
    <row r="46" spans="1:10" ht="29.25" customHeight="1">
      <c r="A46" s="8" t="s">
        <v>10</v>
      </c>
      <c r="B46" s="8" t="s">
        <v>11</v>
      </c>
      <c r="C46" s="8" t="s">
        <v>12</v>
      </c>
      <c r="D46" s="8" t="s">
        <v>11</v>
      </c>
      <c r="E46" s="8" t="s">
        <v>12</v>
      </c>
      <c r="F46" s="8" t="s">
        <v>11</v>
      </c>
      <c r="G46" s="8" t="s">
        <v>12</v>
      </c>
      <c r="H46" s="8" t="s">
        <v>12</v>
      </c>
      <c r="I46" s="9" t="s">
        <v>12</v>
      </c>
      <c r="J46" s="8" t="s">
        <v>12</v>
      </c>
    </row>
    <row r="47" spans="1:10" ht="42">
      <c r="A47" s="10" t="s">
        <v>13</v>
      </c>
      <c r="B47" s="11">
        <v>4.91</v>
      </c>
      <c r="C47" s="11">
        <v>3.55</v>
      </c>
      <c r="D47" s="12">
        <v>3.48</v>
      </c>
      <c r="E47" s="11">
        <v>4.0599999999999996</v>
      </c>
      <c r="F47" s="11">
        <v>4.3600000000000003</v>
      </c>
      <c r="G47" s="11">
        <v>4.43</v>
      </c>
      <c r="H47" s="11">
        <v>3.88</v>
      </c>
      <c r="I47" s="13">
        <v>3.03</v>
      </c>
      <c r="J47" s="11">
        <v>4.12</v>
      </c>
    </row>
    <row r="48" spans="1:10">
      <c r="A48" s="21">
        <v>1992</v>
      </c>
      <c r="B48" s="21">
        <v>1</v>
      </c>
      <c r="C48" s="21">
        <f>(0+0+C8)/3</f>
        <v>0</v>
      </c>
      <c r="D48" s="21">
        <f>(0+0+D8)/3</f>
        <v>0</v>
      </c>
      <c r="E48" s="21">
        <v>0</v>
      </c>
      <c r="F48" s="21">
        <v>0</v>
      </c>
      <c r="G48" s="21">
        <v>0</v>
      </c>
      <c r="H48" s="21">
        <v>0</v>
      </c>
      <c r="I48" s="22">
        <v>56.1</v>
      </c>
      <c r="J48" s="21">
        <v>2</v>
      </c>
    </row>
    <row r="49" spans="1:10">
      <c r="A49" s="21">
        <v>1993</v>
      </c>
      <c r="B49" s="21">
        <v>1</v>
      </c>
      <c r="C49" s="21">
        <f>(0+C8+C9)/3</f>
        <v>0</v>
      </c>
      <c r="D49" s="21">
        <f>(0+D8+D9)/3</f>
        <v>12.333333333333334</v>
      </c>
      <c r="E49" s="21">
        <v>0</v>
      </c>
      <c r="F49" s="21">
        <v>0</v>
      </c>
      <c r="G49" s="21">
        <v>0</v>
      </c>
      <c r="H49" s="21">
        <v>0</v>
      </c>
      <c r="I49" s="22">
        <v>61.7</v>
      </c>
      <c r="J49" s="21">
        <v>2</v>
      </c>
    </row>
    <row r="50" spans="1:10">
      <c r="A50" s="21">
        <v>1994</v>
      </c>
      <c r="B50" s="21">
        <v>1</v>
      </c>
      <c r="C50" s="21">
        <f t="shared" ref="C50:D66" si="0">(C8+C9+C10)/3</f>
        <v>0</v>
      </c>
      <c r="D50" s="21">
        <f t="shared" si="0"/>
        <v>22</v>
      </c>
      <c r="E50" s="21">
        <v>0</v>
      </c>
      <c r="F50" s="21">
        <v>0</v>
      </c>
      <c r="G50" s="21">
        <v>0</v>
      </c>
      <c r="H50" s="21">
        <v>0</v>
      </c>
      <c r="I50" s="22">
        <v>58.8</v>
      </c>
      <c r="J50" s="21">
        <v>2</v>
      </c>
    </row>
    <row r="51" spans="1:10">
      <c r="A51" s="21">
        <v>1995</v>
      </c>
      <c r="B51" s="21">
        <v>1</v>
      </c>
      <c r="C51" s="21">
        <f t="shared" si="0"/>
        <v>0</v>
      </c>
      <c r="D51" s="21">
        <f t="shared" si="0"/>
        <v>49.666666666666664</v>
      </c>
      <c r="E51" s="21">
        <v>0</v>
      </c>
      <c r="F51" s="21">
        <v>0</v>
      </c>
      <c r="G51" s="21">
        <v>0</v>
      </c>
      <c r="H51" s="21">
        <v>0</v>
      </c>
      <c r="I51" s="22">
        <v>54.4</v>
      </c>
      <c r="J51" s="21">
        <v>2</v>
      </c>
    </row>
    <row r="52" spans="1:10">
      <c r="A52" s="21">
        <v>1996</v>
      </c>
      <c r="B52" s="21">
        <v>1</v>
      </c>
      <c r="C52" s="21">
        <f t="shared" si="0"/>
        <v>0</v>
      </c>
      <c r="D52" s="21">
        <f t="shared" si="0"/>
        <v>61.666666666666664</v>
      </c>
      <c r="E52" s="21">
        <v>0</v>
      </c>
      <c r="F52" s="21">
        <v>0</v>
      </c>
      <c r="G52" s="21">
        <v>0</v>
      </c>
      <c r="H52" s="21">
        <v>0</v>
      </c>
      <c r="I52" s="22">
        <v>52.7</v>
      </c>
      <c r="J52" s="21">
        <v>2</v>
      </c>
    </row>
    <row r="53" spans="1:10">
      <c r="A53" s="21">
        <v>1997</v>
      </c>
      <c r="B53" s="21">
        <v>4</v>
      </c>
      <c r="C53" s="21">
        <f t="shared" si="0"/>
        <v>0</v>
      </c>
      <c r="D53" s="21">
        <f t="shared" si="0"/>
        <v>55</v>
      </c>
      <c r="E53" s="21">
        <v>0</v>
      </c>
      <c r="F53" s="21">
        <v>0</v>
      </c>
      <c r="G53" s="21">
        <v>0</v>
      </c>
      <c r="H53" s="21">
        <v>0</v>
      </c>
      <c r="I53" s="22">
        <v>47.3</v>
      </c>
      <c r="J53" s="21">
        <v>2</v>
      </c>
    </row>
    <row r="54" spans="1:10">
      <c r="A54" s="21">
        <v>1998</v>
      </c>
      <c r="B54" s="21">
        <v>1</v>
      </c>
      <c r="C54" s="21">
        <f t="shared" si="0"/>
        <v>0</v>
      </c>
      <c r="D54" s="21">
        <f t="shared" si="0"/>
        <v>30.333333333333332</v>
      </c>
      <c r="E54" s="21">
        <v>0</v>
      </c>
      <c r="F54" s="21">
        <v>0</v>
      </c>
      <c r="G54" s="21">
        <v>0</v>
      </c>
      <c r="H54" s="21">
        <v>0</v>
      </c>
      <c r="I54" s="22">
        <v>45.2</v>
      </c>
      <c r="J54" s="21">
        <v>2</v>
      </c>
    </row>
    <row r="55" spans="1:10">
      <c r="A55" s="21">
        <v>1999</v>
      </c>
      <c r="B55" s="21">
        <v>3</v>
      </c>
      <c r="C55" s="21">
        <f t="shared" si="0"/>
        <v>0</v>
      </c>
      <c r="D55" s="21">
        <f t="shared" si="0"/>
        <v>9</v>
      </c>
      <c r="E55" s="21">
        <v>0</v>
      </c>
      <c r="F55" s="21">
        <v>0</v>
      </c>
      <c r="G55" s="21">
        <v>0</v>
      </c>
      <c r="H55" s="21">
        <v>0</v>
      </c>
      <c r="I55" s="22">
        <v>43.6</v>
      </c>
      <c r="J55" s="21">
        <v>1</v>
      </c>
    </row>
    <row r="56" spans="1:10">
      <c r="A56" s="21">
        <v>2000</v>
      </c>
      <c r="B56" s="21">
        <v>4</v>
      </c>
      <c r="C56" s="21">
        <f t="shared" si="0"/>
        <v>0</v>
      </c>
      <c r="D56" s="21">
        <f t="shared" si="0"/>
        <v>178</v>
      </c>
      <c r="E56" s="21">
        <v>0</v>
      </c>
      <c r="F56" s="21">
        <v>0</v>
      </c>
      <c r="G56" s="21">
        <v>0</v>
      </c>
      <c r="H56" s="21">
        <v>0</v>
      </c>
      <c r="I56" s="22">
        <v>40.299999999999997</v>
      </c>
      <c r="J56" s="21">
        <v>2</v>
      </c>
    </row>
    <row r="57" spans="1:10">
      <c r="A57" s="21">
        <v>2001</v>
      </c>
      <c r="B57" s="21">
        <v>1</v>
      </c>
      <c r="C57" s="21">
        <f t="shared" si="0"/>
        <v>0</v>
      </c>
      <c r="D57" s="21">
        <f t="shared" si="0"/>
        <v>1006.6666666666666</v>
      </c>
      <c r="E57" s="21">
        <v>0</v>
      </c>
      <c r="F57" s="21">
        <v>0</v>
      </c>
      <c r="G57" s="21">
        <v>0</v>
      </c>
      <c r="H57" s="21">
        <v>0</v>
      </c>
      <c r="I57" s="22">
        <v>35.799999999999997</v>
      </c>
      <c r="J57" s="21">
        <v>1</v>
      </c>
    </row>
    <row r="58" spans="1:10">
      <c r="A58" s="21">
        <v>2002</v>
      </c>
      <c r="B58" s="21">
        <v>1</v>
      </c>
      <c r="C58" s="21">
        <f t="shared" si="0"/>
        <v>0</v>
      </c>
      <c r="D58" s="21">
        <f t="shared" si="0"/>
        <v>1003.6666666666666</v>
      </c>
      <c r="E58" s="21">
        <v>0</v>
      </c>
      <c r="F58" s="21">
        <v>0</v>
      </c>
      <c r="G58" s="21">
        <v>0</v>
      </c>
      <c r="H58" s="21">
        <v>0</v>
      </c>
      <c r="I58" s="22">
        <v>32.4</v>
      </c>
      <c r="J58" s="21">
        <v>3</v>
      </c>
    </row>
    <row r="59" spans="1:10">
      <c r="A59" s="21">
        <v>2003</v>
      </c>
      <c r="B59" s="21">
        <v>1</v>
      </c>
      <c r="C59" s="21">
        <f t="shared" si="0"/>
        <v>0</v>
      </c>
      <c r="D59" s="21">
        <f t="shared" si="0"/>
        <v>860</v>
      </c>
      <c r="E59" s="21">
        <v>0</v>
      </c>
      <c r="F59" s="21">
        <v>0</v>
      </c>
      <c r="G59" s="21">
        <v>0</v>
      </c>
      <c r="H59" s="21">
        <v>0</v>
      </c>
      <c r="I59" s="22">
        <v>33.799999999999997</v>
      </c>
      <c r="J59" s="21">
        <v>2</v>
      </c>
    </row>
    <row r="60" spans="1:10">
      <c r="A60" s="21">
        <v>2004</v>
      </c>
      <c r="B60" s="21">
        <v>1</v>
      </c>
      <c r="C60" s="21">
        <f t="shared" si="0"/>
        <v>0</v>
      </c>
      <c r="D60" s="21">
        <f t="shared" si="0"/>
        <v>33.333333333333336</v>
      </c>
      <c r="E60" s="21">
        <v>0</v>
      </c>
      <c r="F60" s="21">
        <v>0</v>
      </c>
      <c r="G60" s="21">
        <v>0</v>
      </c>
      <c r="H60" s="21">
        <v>0</v>
      </c>
      <c r="I60" s="22">
        <v>27.4</v>
      </c>
      <c r="J60" s="21">
        <v>1</v>
      </c>
    </row>
    <row r="61" spans="1:10">
      <c r="A61" s="21">
        <v>2005</v>
      </c>
      <c r="B61" s="21">
        <v>1</v>
      </c>
      <c r="C61" s="21">
        <f t="shared" si="0"/>
        <v>0</v>
      </c>
      <c r="D61" s="21">
        <f t="shared" si="0"/>
        <v>33.333333333333336</v>
      </c>
      <c r="E61" s="21">
        <v>0</v>
      </c>
      <c r="F61" s="21">
        <v>0</v>
      </c>
      <c r="G61" s="21">
        <v>0</v>
      </c>
      <c r="H61" s="21">
        <v>0</v>
      </c>
      <c r="I61" s="22">
        <v>26.4</v>
      </c>
      <c r="J61" s="21">
        <v>2</v>
      </c>
    </row>
    <row r="62" spans="1:10">
      <c r="A62" s="21">
        <v>2006</v>
      </c>
      <c r="B62" s="21">
        <v>1</v>
      </c>
      <c r="C62" s="21">
        <f t="shared" si="0"/>
        <v>0</v>
      </c>
      <c r="D62" s="21">
        <f t="shared" si="0"/>
        <v>5</v>
      </c>
      <c r="E62" s="21">
        <v>0</v>
      </c>
      <c r="F62" s="21">
        <v>0</v>
      </c>
      <c r="G62" s="21">
        <v>0</v>
      </c>
      <c r="H62" s="21">
        <v>0</v>
      </c>
      <c r="I62" s="22">
        <v>25.2</v>
      </c>
      <c r="J62" s="21">
        <v>2</v>
      </c>
    </row>
    <row r="63" spans="1:10">
      <c r="A63" s="21">
        <v>2007</v>
      </c>
      <c r="B63" s="21">
        <v>1</v>
      </c>
      <c r="C63" s="21">
        <f t="shared" si="0"/>
        <v>0</v>
      </c>
      <c r="D63" s="21">
        <f t="shared" si="0"/>
        <v>2.3333333333333335</v>
      </c>
      <c r="E63" s="21">
        <v>0</v>
      </c>
      <c r="F63" s="21">
        <v>0</v>
      </c>
      <c r="G63" s="21">
        <v>0</v>
      </c>
      <c r="H63" s="21">
        <v>0</v>
      </c>
      <c r="I63" s="22">
        <v>22.4</v>
      </c>
      <c r="J63" s="21">
        <v>1</v>
      </c>
    </row>
    <row r="64" spans="1:10">
      <c r="A64" s="21">
        <v>2008</v>
      </c>
      <c r="B64" s="21">
        <v>1</v>
      </c>
      <c r="C64" s="21">
        <f t="shared" si="0"/>
        <v>0</v>
      </c>
      <c r="D64" s="21">
        <f t="shared" si="0"/>
        <v>2.6666666666666665</v>
      </c>
      <c r="E64" s="21">
        <v>0</v>
      </c>
      <c r="F64" s="21">
        <v>0</v>
      </c>
      <c r="G64" s="21">
        <v>0</v>
      </c>
      <c r="H64" s="21">
        <v>0</v>
      </c>
      <c r="I64" s="22">
        <v>23.4</v>
      </c>
      <c r="J64" s="21">
        <v>2</v>
      </c>
    </row>
    <row r="65" spans="1:10">
      <c r="A65" s="21">
        <v>2009</v>
      </c>
      <c r="B65" s="21">
        <v>1</v>
      </c>
      <c r="C65" s="21">
        <f t="shared" si="0"/>
        <v>0</v>
      </c>
      <c r="D65" s="21">
        <f t="shared" si="0"/>
        <v>3.6666666666666665</v>
      </c>
      <c r="E65" s="21">
        <v>0</v>
      </c>
      <c r="F65" s="21">
        <v>0</v>
      </c>
      <c r="G65" s="21">
        <v>0</v>
      </c>
      <c r="H65" s="21">
        <v>0</v>
      </c>
      <c r="I65" s="22">
        <v>30.9</v>
      </c>
      <c r="J65" s="21">
        <v>3</v>
      </c>
    </row>
    <row r="66" spans="1:10">
      <c r="A66" s="21">
        <v>2010</v>
      </c>
      <c r="B66" s="21">
        <v>1</v>
      </c>
      <c r="C66" s="21">
        <f t="shared" si="0"/>
        <v>0</v>
      </c>
      <c r="D66" s="21">
        <f t="shared" si="0"/>
        <v>10</v>
      </c>
      <c r="E66" s="21">
        <v>0</v>
      </c>
      <c r="F66" s="21">
        <v>0</v>
      </c>
      <c r="G66" s="21">
        <v>0</v>
      </c>
      <c r="H66" s="21">
        <v>0</v>
      </c>
      <c r="I66" s="22">
        <v>31.3</v>
      </c>
      <c r="J66" s="21">
        <v>2</v>
      </c>
    </row>
    <row r="67" spans="1:10">
      <c r="A67" s="21">
        <v>2011</v>
      </c>
      <c r="B67" s="21">
        <v>3</v>
      </c>
      <c r="C67" s="21">
        <f t="shared" ref="C67:C78" si="1">(C25+C26+C27)/3</f>
        <v>0</v>
      </c>
      <c r="D67" s="23"/>
      <c r="E67" s="21">
        <v>0</v>
      </c>
      <c r="F67" s="21">
        <v>0</v>
      </c>
      <c r="G67" s="21">
        <v>0</v>
      </c>
      <c r="H67" s="21">
        <v>0</v>
      </c>
      <c r="I67" s="22">
        <v>34.6</v>
      </c>
      <c r="J67" s="21">
        <v>1</v>
      </c>
    </row>
    <row r="68" spans="1:10">
      <c r="A68" s="21">
        <v>2012</v>
      </c>
      <c r="B68" s="21">
        <v>1</v>
      </c>
      <c r="C68" s="21">
        <f t="shared" si="1"/>
        <v>5.333333333333333</v>
      </c>
      <c r="D68" s="23"/>
      <c r="E68" s="23"/>
      <c r="F68" s="21">
        <v>0</v>
      </c>
      <c r="G68" s="21">
        <v>0</v>
      </c>
      <c r="H68" s="21">
        <v>0</v>
      </c>
      <c r="I68" s="22">
        <v>35.799999999999997</v>
      </c>
      <c r="J68" s="21">
        <v>1</v>
      </c>
    </row>
    <row r="69" spans="1:10">
      <c r="A69" s="21">
        <v>2013</v>
      </c>
      <c r="B69" s="21">
        <v>3</v>
      </c>
      <c r="C69" s="21">
        <f t="shared" si="1"/>
        <v>5.333333333333333</v>
      </c>
      <c r="D69" s="23"/>
      <c r="E69" s="23"/>
      <c r="F69" s="21">
        <v>0</v>
      </c>
      <c r="G69" s="21">
        <v>0</v>
      </c>
      <c r="H69" s="21">
        <v>0</v>
      </c>
      <c r="I69" s="22">
        <v>32</v>
      </c>
      <c r="J69" s="21">
        <v>1</v>
      </c>
    </row>
    <row r="70" spans="1:10">
      <c r="A70" s="21">
        <v>2014</v>
      </c>
      <c r="B70" s="21">
        <v>3</v>
      </c>
      <c r="C70" s="21">
        <f t="shared" si="1"/>
        <v>5.333333333333333</v>
      </c>
      <c r="D70" s="23"/>
      <c r="E70" s="23"/>
      <c r="F70" s="21">
        <v>4</v>
      </c>
      <c r="G70" s="21">
        <v>0</v>
      </c>
      <c r="H70" s="21">
        <v>0</v>
      </c>
      <c r="I70" s="22">
        <v>37</v>
      </c>
      <c r="J70" s="21">
        <v>0</v>
      </c>
    </row>
    <row r="71" spans="1:10">
      <c r="A71" s="21">
        <v>2015</v>
      </c>
      <c r="B71" s="23"/>
      <c r="C71" s="21">
        <f t="shared" si="1"/>
        <v>0</v>
      </c>
      <c r="D71" s="23"/>
      <c r="E71" s="23"/>
      <c r="F71" s="21">
        <v>4</v>
      </c>
      <c r="G71" s="21">
        <v>0</v>
      </c>
      <c r="H71" s="21">
        <v>0</v>
      </c>
      <c r="I71" s="22">
        <v>38.5</v>
      </c>
      <c r="J71" s="21">
        <v>1</v>
      </c>
    </row>
    <row r="72" spans="1:10">
      <c r="A72" s="21">
        <v>2016</v>
      </c>
      <c r="B72" s="23"/>
      <c r="C72" s="21">
        <f t="shared" si="1"/>
        <v>0</v>
      </c>
      <c r="D72" s="23"/>
      <c r="E72" s="23"/>
      <c r="F72" s="21">
        <v>4</v>
      </c>
      <c r="G72" s="21">
        <v>0</v>
      </c>
      <c r="H72" s="21">
        <v>0</v>
      </c>
      <c r="I72" s="22">
        <v>40.700000000000003</v>
      </c>
      <c r="J72" s="21">
        <v>0</v>
      </c>
    </row>
    <row r="73" spans="1:10">
      <c r="A73" s="21">
        <v>2017</v>
      </c>
      <c r="B73" s="23"/>
      <c r="C73" s="21">
        <f t="shared" si="1"/>
        <v>0</v>
      </c>
      <c r="D73" s="23"/>
      <c r="E73" s="23"/>
      <c r="F73" s="21">
        <v>6</v>
      </c>
      <c r="G73" s="21">
        <v>0</v>
      </c>
      <c r="H73" s="21">
        <v>0</v>
      </c>
      <c r="I73" s="22">
        <v>30.3</v>
      </c>
      <c r="J73" s="21">
        <v>0</v>
      </c>
    </row>
    <row r="74" spans="1:10">
      <c r="A74" s="21">
        <v>2018</v>
      </c>
      <c r="B74" s="23"/>
      <c r="C74" s="21">
        <f t="shared" si="1"/>
        <v>0</v>
      </c>
      <c r="D74" s="23"/>
      <c r="E74" s="23"/>
      <c r="F74" s="21">
        <v>6</v>
      </c>
      <c r="G74" s="21">
        <v>0</v>
      </c>
      <c r="H74" s="21">
        <v>0</v>
      </c>
      <c r="I74" s="22">
        <v>28.3</v>
      </c>
      <c r="J74" s="21">
        <v>0</v>
      </c>
    </row>
    <row r="75" spans="1:10">
      <c r="A75" s="21">
        <v>2019</v>
      </c>
      <c r="B75" s="23"/>
      <c r="C75" s="21">
        <f t="shared" si="1"/>
        <v>0</v>
      </c>
      <c r="D75" s="23"/>
      <c r="E75" s="23"/>
      <c r="F75" s="21">
        <v>6</v>
      </c>
      <c r="G75" s="21">
        <v>0</v>
      </c>
      <c r="H75" s="21">
        <v>0</v>
      </c>
      <c r="I75" s="22">
        <v>27.1</v>
      </c>
      <c r="J75" s="21">
        <v>0</v>
      </c>
    </row>
    <row r="76" spans="1:10">
      <c r="A76" s="21">
        <v>2020</v>
      </c>
      <c r="B76" s="23"/>
      <c r="C76" s="21">
        <f t="shared" si="1"/>
        <v>0.33333333333333331</v>
      </c>
      <c r="D76" s="23"/>
      <c r="E76" s="23"/>
      <c r="F76" s="21">
        <v>8</v>
      </c>
      <c r="G76" s="21">
        <v>0</v>
      </c>
      <c r="H76" s="21">
        <v>0</v>
      </c>
      <c r="I76" s="22">
        <v>26.5</v>
      </c>
      <c r="J76" s="21">
        <v>0</v>
      </c>
    </row>
    <row r="77" spans="1:10">
      <c r="A77" s="21">
        <v>2021</v>
      </c>
      <c r="B77" s="23"/>
      <c r="C77" s="21">
        <f t="shared" si="1"/>
        <v>0.66666666666666663</v>
      </c>
      <c r="D77" s="23"/>
      <c r="E77" s="23"/>
      <c r="F77" s="21">
        <v>8</v>
      </c>
      <c r="G77" s="21">
        <v>0</v>
      </c>
      <c r="H77" s="21">
        <v>0</v>
      </c>
      <c r="I77" s="22">
        <v>31.8</v>
      </c>
      <c r="J77" s="21">
        <v>0</v>
      </c>
    </row>
    <row r="78" spans="1:10">
      <c r="A78" s="21">
        <v>2022</v>
      </c>
      <c r="B78" s="23"/>
      <c r="C78" s="21">
        <f t="shared" si="1"/>
        <v>1</v>
      </c>
      <c r="D78" s="23"/>
      <c r="E78" s="23"/>
      <c r="F78" s="21">
        <v>21</v>
      </c>
      <c r="G78" s="21">
        <v>0</v>
      </c>
      <c r="H78" s="21">
        <v>0</v>
      </c>
      <c r="I78" s="22">
        <v>30.3</v>
      </c>
      <c r="J78" s="21">
        <v>0</v>
      </c>
    </row>
    <row r="79" spans="1:10" ht="15">
      <c r="A79" s="4" t="s">
        <v>15</v>
      </c>
      <c r="B79" s="27">
        <f>AVERAGE(B48:B70)</f>
        <v>1.6086956521739131</v>
      </c>
      <c r="C79" s="27">
        <f>AVERAGE(C48:C78)</f>
        <v>0.58064516129032262</v>
      </c>
      <c r="D79" s="27">
        <f>AVERAGE(D48:D66)</f>
        <v>177.82456140350877</v>
      </c>
      <c r="E79" s="27">
        <f t="shared" ref="E79:J79" si="2">AVERAGE(E48:E78)</f>
        <v>0</v>
      </c>
      <c r="F79" s="27">
        <f t="shared" si="2"/>
        <v>2.161290322580645</v>
      </c>
      <c r="G79" s="27">
        <f t="shared" si="2"/>
        <v>0</v>
      </c>
      <c r="H79" s="27">
        <f t="shared" si="2"/>
        <v>0</v>
      </c>
      <c r="I79" s="27">
        <f t="shared" si="2"/>
        <v>36.838709677419345</v>
      </c>
      <c r="J79" s="27">
        <f t="shared" si="2"/>
        <v>1.2903225806451613</v>
      </c>
    </row>
    <row r="80" spans="1:10" ht="15">
      <c r="A80" s="4" t="s">
        <v>16</v>
      </c>
      <c r="B80" s="27">
        <f>_xlfn.STDEV.S(B48:B70)</f>
        <v>1.0761518325953912</v>
      </c>
      <c r="C80" s="27">
        <f>_xlfn.STDEV.S(C48:C78)</f>
        <v>1.5962171529970797</v>
      </c>
      <c r="D80" s="27">
        <f>_xlfn.STDEV.S(D48:D66)</f>
        <v>349.96060392777707</v>
      </c>
      <c r="E80" s="27">
        <f t="shared" ref="E80:J80" si="3">_xlfn.STDEV.S(E48:E78)</f>
        <v>0</v>
      </c>
      <c r="F80" s="27">
        <f t="shared" si="3"/>
        <v>4.3977022348308852</v>
      </c>
      <c r="G80" s="27">
        <f t="shared" si="3"/>
        <v>0</v>
      </c>
      <c r="H80" s="27">
        <f t="shared" si="3"/>
        <v>0</v>
      </c>
      <c r="I80" s="27">
        <f t="shared" si="3"/>
        <v>10.831579676093888</v>
      </c>
      <c r="J80" s="27">
        <f t="shared" si="3"/>
        <v>0.93785387586399527</v>
      </c>
    </row>
    <row r="81" spans="1:10" ht="15">
      <c r="A81" s="4" t="s">
        <v>17</v>
      </c>
      <c r="B81" s="27">
        <f>(B80/B79)*100</f>
        <v>66.895924728902685</v>
      </c>
      <c r="C81" s="27">
        <f>(C80/C79)*100</f>
        <v>274.90406523838595</v>
      </c>
      <c r="D81" s="27">
        <f>(D80/D79)*100</f>
        <v>196.8010499593853</v>
      </c>
      <c r="E81" s="28"/>
      <c r="F81" s="27">
        <f>(F80/F79)*100</f>
        <v>203.47577504441409</v>
      </c>
      <c r="G81" s="28"/>
      <c r="H81" s="28"/>
      <c r="I81" s="27">
        <f>(I80/I79)*100</f>
        <v>29.402711905333678</v>
      </c>
      <c r="J81" s="27">
        <f>(J80/J79)*100</f>
        <v>72.683675379459629</v>
      </c>
    </row>
    <row r="82" spans="1:10" ht="15">
      <c r="A82" s="4"/>
      <c r="B82" s="27"/>
      <c r="C82" s="27"/>
      <c r="D82" s="27"/>
      <c r="E82" s="28"/>
      <c r="F82" s="27"/>
      <c r="G82" s="28"/>
      <c r="H82" s="28"/>
      <c r="I82" s="27"/>
    </row>
    <row r="83" spans="1:10" s="25" customFormat="1" ht="15">
      <c r="A83" s="25" t="s">
        <v>18</v>
      </c>
    </row>
    <row r="84" spans="1:10" ht="21">
      <c r="A84" s="2"/>
      <c r="B84" s="2">
        <v>1</v>
      </c>
      <c r="C84" s="2">
        <v>2</v>
      </c>
      <c r="D84" s="2">
        <v>3</v>
      </c>
      <c r="E84" s="2">
        <v>5</v>
      </c>
      <c r="F84" s="2">
        <v>8</v>
      </c>
      <c r="G84" s="2">
        <v>9</v>
      </c>
    </row>
    <row r="85" spans="1:10" ht="80">
      <c r="A85" s="26" t="s">
        <v>0</v>
      </c>
      <c r="B85" s="26" t="s">
        <v>1</v>
      </c>
      <c r="C85" s="26" t="s">
        <v>2</v>
      </c>
      <c r="D85" s="6" t="s">
        <v>3</v>
      </c>
      <c r="E85" s="26" t="s">
        <v>5</v>
      </c>
      <c r="F85" s="26" t="s">
        <v>8</v>
      </c>
      <c r="G85" s="6" t="s">
        <v>9</v>
      </c>
    </row>
    <row r="86" spans="1:10" ht="29.75" customHeight="1">
      <c r="A86" s="8" t="s">
        <v>10</v>
      </c>
      <c r="B86" s="8" t="s">
        <v>11</v>
      </c>
      <c r="C86" s="8" t="s">
        <v>12</v>
      </c>
      <c r="D86" s="8" t="s">
        <v>11</v>
      </c>
      <c r="E86" s="8" t="s">
        <v>11</v>
      </c>
      <c r="F86" s="8" t="s">
        <v>12</v>
      </c>
      <c r="G86" s="8" t="s">
        <v>12</v>
      </c>
    </row>
    <row r="87" spans="1:10" ht="42">
      <c r="A87" s="10" t="s">
        <v>13</v>
      </c>
      <c r="B87" s="11">
        <v>4.91</v>
      </c>
      <c r="C87" s="11">
        <v>3.55</v>
      </c>
      <c r="D87" s="12">
        <v>3.48</v>
      </c>
      <c r="E87" s="11">
        <v>4.3600000000000003</v>
      </c>
      <c r="F87" s="11">
        <v>3.03</v>
      </c>
      <c r="G87" s="11">
        <v>4.12</v>
      </c>
    </row>
    <row r="88" spans="1:10">
      <c r="A88" s="21">
        <v>1992</v>
      </c>
      <c r="B88" s="21">
        <v>1</v>
      </c>
      <c r="C88" s="21">
        <v>0</v>
      </c>
      <c r="D88" s="21">
        <v>0</v>
      </c>
      <c r="E88" s="21">
        <v>0</v>
      </c>
      <c r="F88" s="21">
        <v>56.1</v>
      </c>
      <c r="G88" s="21">
        <v>2</v>
      </c>
    </row>
    <row r="89" spans="1:10">
      <c r="A89" s="21">
        <v>1993</v>
      </c>
      <c r="B89" s="21">
        <v>1</v>
      </c>
      <c r="C89" s="21">
        <v>0</v>
      </c>
      <c r="D89" s="21">
        <v>12.3333333333333</v>
      </c>
      <c r="E89" s="21">
        <v>0</v>
      </c>
      <c r="F89" s="21">
        <v>61.7</v>
      </c>
      <c r="G89" s="21">
        <v>2</v>
      </c>
    </row>
    <row r="90" spans="1:10">
      <c r="A90" s="21">
        <v>1994</v>
      </c>
      <c r="B90" s="21">
        <v>1</v>
      </c>
      <c r="C90" s="21">
        <v>0</v>
      </c>
      <c r="D90" s="21">
        <v>22</v>
      </c>
      <c r="E90" s="21">
        <v>0</v>
      </c>
      <c r="F90" s="21">
        <v>58.8</v>
      </c>
      <c r="G90" s="21">
        <v>2</v>
      </c>
    </row>
    <row r="91" spans="1:10">
      <c r="A91" s="21">
        <v>1995</v>
      </c>
      <c r="B91" s="21">
        <v>1</v>
      </c>
      <c r="C91" s="21">
        <v>0</v>
      </c>
      <c r="D91" s="21">
        <v>49.6666666666667</v>
      </c>
      <c r="E91" s="21">
        <v>0</v>
      </c>
      <c r="F91" s="21">
        <v>54.4</v>
      </c>
      <c r="G91" s="21">
        <v>2</v>
      </c>
    </row>
    <row r="92" spans="1:10">
      <c r="A92" s="21">
        <v>1996</v>
      </c>
      <c r="B92" s="21">
        <v>1</v>
      </c>
      <c r="C92" s="21">
        <v>0</v>
      </c>
      <c r="D92" s="21">
        <v>61.6666666666667</v>
      </c>
      <c r="E92" s="21">
        <v>0</v>
      </c>
      <c r="F92" s="21">
        <v>52.7</v>
      </c>
      <c r="G92" s="21">
        <v>2</v>
      </c>
    </row>
    <row r="93" spans="1:10">
      <c r="A93" s="21">
        <v>1997</v>
      </c>
      <c r="B93" s="21">
        <v>4</v>
      </c>
      <c r="C93" s="21">
        <v>0</v>
      </c>
      <c r="D93" s="21">
        <v>55</v>
      </c>
      <c r="E93" s="21">
        <v>0</v>
      </c>
      <c r="F93" s="21">
        <v>47.3</v>
      </c>
      <c r="G93" s="21">
        <v>2</v>
      </c>
    </row>
    <row r="94" spans="1:10">
      <c r="A94" s="21">
        <v>1998</v>
      </c>
      <c r="B94" s="21">
        <v>1</v>
      </c>
      <c r="C94" s="21">
        <v>0</v>
      </c>
      <c r="D94" s="21">
        <v>30.3333333333333</v>
      </c>
      <c r="E94" s="21">
        <v>0</v>
      </c>
      <c r="F94" s="21">
        <v>45.2</v>
      </c>
      <c r="G94" s="21">
        <v>2</v>
      </c>
    </row>
    <row r="95" spans="1:10">
      <c r="A95" s="21">
        <v>1999</v>
      </c>
      <c r="B95" s="21">
        <v>3</v>
      </c>
      <c r="C95" s="21">
        <v>0</v>
      </c>
      <c r="D95" s="21">
        <v>9</v>
      </c>
      <c r="E95" s="21">
        <v>0</v>
      </c>
      <c r="F95" s="21">
        <v>43.6</v>
      </c>
      <c r="G95" s="21">
        <v>1</v>
      </c>
    </row>
    <row r="96" spans="1:10">
      <c r="A96" s="21">
        <v>2000</v>
      </c>
      <c r="B96" s="21">
        <v>4</v>
      </c>
      <c r="C96" s="21">
        <v>0</v>
      </c>
      <c r="D96" s="21">
        <v>178</v>
      </c>
      <c r="E96" s="21">
        <v>0</v>
      </c>
      <c r="F96" s="21">
        <v>40.299999999999997</v>
      </c>
      <c r="G96" s="21">
        <v>2</v>
      </c>
    </row>
    <row r="97" spans="1:7">
      <c r="A97" s="21">
        <v>2001</v>
      </c>
      <c r="B97" s="21">
        <v>1</v>
      </c>
      <c r="C97" s="21">
        <v>0</v>
      </c>
      <c r="D97" s="21">
        <v>1006.66666666667</v>
      </c>
      <c r="E97" s="21">
        <v>0</v>
      </c>
      <c r="F97" s="21">
        <v>35.799999999999997</v>
      </c>
      <c r="G97" s="21">
        <v>1</v>
      </c>
    </row>
    <row r="98" spans="1:7">
      <c r="A98" s="21">
        <v>2002</v>
      </c>
      <c r="B98" s="21">
        <v>1</v>
      </c>
      <c r="C98" s="21">
        <v>0</v>
      </c>
      <c r="D98" s="21">
        <v>1003.66666666667</v>
      </c>
      <c r="E98" s="21">
        <v>0</v>
      </c>
      <c r="F98" s="21">
        <v>32.4</v>
      </c>
      <c r="G98" s="21">
        <v>3</v>
      </c>
    </row>
    <row r="99" spans="1:7">
      <c r="A99" s="21">
        <v>2003</v>
      </c>
      <c r="B99" s="21">
        <v>1</v>
      </c>
      <c r="C99" s="21">
        <v>0</v>
      </c>
      <c r="D99" s="21">
        <v>860</v>
      </c>
      <c r="E99" s="21">
        <v>0</v>
      </c>
      <c r="F99" s="21">
        <v>33.799999999999997</v>
      </c>
      <c r="G99" s="21">
        <v>2</v>
      </c>
    </row>
    <row r="100" spans="1:7">
      <c r="A100" s="21">
        <v>2004</v>
      </c>
      <c r="B100" s="21">
        <v>1</v>
      </c>
      <c r="C100" s="21">
        <v>0</v>
      </c>
      <c r="D100" s="21">
        <v>33.3333333333333</v>
      </c>
      <c r="E100" s="21">
        <v>0</v>
      </c>
      <c r="F100" s="21">
        <v>27.4</v>
      </c>
      <c r="G100" s="21">
        <v>1</v>
      </c>
    </row>
    <row r="101" spans="1:7">
      <c r="A101" s="21">
        <v>2005</v>
      </c>
      <c r="B101" s="21">
        <v>1</v>
      </c>
      <c r="C101" s="21">
        <v>0</v>
      </c>
      <c r="D101" s="21">
        <v>33.3333333333333</v>
      </c>
      <c r="E101" s="21">
        <v>0</v>
      </c>
      <c r="F101" s="21">
        <v>26.4</v>
      </c>
      <c r="G101" s="21">
        <v>2</v>
      </c>
    </row>
    <row r="102" spans="1:7">
      <c r="A102" s="21">
        <v>2006</v>
      </c>
      <c r="B102" s="21">
        <v>1</v>
      </c>
      <c r="C102" s="21">
        <v>0</v>
      </c>
      <c r="D102" s="21">
        <v>5</v>
      </c>
      <c r="E102" s="21">
        <v>0</v>
      </c>
      <c r="F102" s="21">
        <v>25.2</v>
      </c>
      <c r="G102" s="21">
        <v>2</v>
      </c>
    </row>
    <row r="103" spans="1:7">
      <c r="A103" s="21">
        <v>2007</v>
      </c>
      <c r="B103" s="21">
        <v>1</v>
      </c>
      <c r="C103" s="21">
        <v>0</v>
      </c>
      <c r="D103" s="21">
        <v>2.3333333333333299</v>
      </c>
      <c r="E103" s="21">
        <v>0</v>
      </c>
      <c r="F103" s="21">
        <v>22.4</v>
      </c>
      <c r="G103" s="21">
        <v>1</v>
      </c>
    </row>
    <row r="104" spans="1:7">
      <c r="A104" s="21">
        <v>2008</v>
      </c>
      <c r="B104" s="21">
        <v>1</v>
      </c>
      <c r="C104" s="21">
        <v>0</v>
      </c>
      <c r="D104" s="21">
        <v>2.6666666666666701</v>
      </c>
      <c r="E104" s="21">
        <v>0</v>
      </c>
      <c r="F104" s="21">
        <v>23.4</v>
      </c>
      <c r="G104" s="21">
        <v>2</v>
      </c>
    </row>
    <row r="105" spans="1:7">
      <c r="A105" s="21">
        <v>2009</v>
      </c>
      <c r="B105" s="21">
        <v>1</v>
      </c>
      <c r="C105" s="21">
        <v>0</v>
      </c>
      <c r="D105" s="21">
        <v>3.6666666666666701</v>
      </c>
      <c r="E105" s="21">
        <v>0</v>
      </c>
      <c r="F105" s="21">
        <v>30.9</v>
      </c>
      <c r="G105" s="21">
        <v>3</v>
      </c>
    </row>
    <row r="106" spans="1:7">
      <c r="A106" s="21">
        <v>2010</v>
      </c>
      <c r="B106" s="21">
        <v>1</v>
      </c>
      <c r="C106" s="21">
        <v>0</v>
      </c>
      <c r="D106" s="21">
        <v>10</v>
      </c>
      <c r="E106" s="21">
        <v>0</v>
      </c>
      <c r="F106" s="21">
        <v>31.3</v>
      </c>
      <c r="G106" s="21">
        <v>2</v>
      </c>
    </row>
    <row r="107" spans="1:7">
      <c r="A107" s="21">
        <v>2011</v>
      </c>
      <c r="B107" s="21">
        <v>3</v>
      </c>
      <c r="C107" s="21">
        <v>0</v>
      </c>
      <c r="D107" s="23"/>
      <c r="E107" s="21">
        <v>0</v>
      </c>
      <c r="F107" s="21">
        <v>34.6</v>
      </c>
      <c r="G107" s="21">
        <v>1</v>
      </c>
    </row>
    <row r="108" spans="1:7">
      <c r="A108" s="21">
        <v>2012</v>
      </c>
      <c r="B108" s="21">
        <v>1</v>
      </c>
      <c r="C108" s="21">
        <v>5.3333333333333304</v>
      </c>
      <c r="D108" s="23"/>
      <c r="E108" s="21">
        <v>0</v>
      </c>
      <c r="F108" s="21">
        <v>35.799999999999997</v>
      </c>
      <c r="G108" s="21">
        <v>1</v>
      </c>
    </row>
    <row r="109" spans="1:7">
      <c r="A109" s="21">
        <v>2013</v>
      </c>
      <c r="B109" s="21">
        <v>3</v>
      </c>
      <c r="C109" s="21">
        <v>5.3333333333333304</v>
      </c>
      <c r="D109" s="23"/>
      <c r="E109" s="21">
        <v>0</v>
      </c>
      <c r="F109" s="21">
        <v>32</v>
      </c>
      <c r="G109" s="21">
        <v>1</v>
      </c>
    </row>
    <row r="110" spans="1:7">
      <c r="A110" s="21">
        <v>2014</v>
      </c>
      <c r="B110" s="21">
        <v>3</v>
      </c>
      <c r="C110" s="21">
        <v>5.3333333333333304</v>
      </c>
      <c r="D110" s="23"/>
      <c r="E110" s="21">
        <v>4</v>
      </c>
      <c r="F110" s="21">
        <v>37</v>
      </c>
      <c r="G110" s="21">
        <v>0</v>
      </c>
    </row>
    <row r="111" spans="1:7">
      <c r="A111" s="21">
        <v>2015</v>
      </c>
      <c r="B111" s="23"/>
      <c r="C111" s="21">
        <v>0</v>
      </c>
      <c r="D111" s="23"/>
      <c r="E111" s="21">
        <v>4</v>
      </c>
      <c r="F111" s="21">
        <v>38.5</v>
      </c>
      <c r="G111" s="21">
        <v>1</v>
      </c>
    </row>
    <row r="112" spans="1:7">
      <c r="A112" s="21">
        <v>2016</v>
      </c>
      <c r="B112" s="23"/>
      <c r="C112" s="21">
        <v>0</v>
      </c>
      <c r="D112" s="23"/>
      <c r="E112" s="21">
        <v>4</v>
      </c>
      <c r="F112" s="21">
        <v>40.700000000000003</v>
      </c>
      <c r="G112" s="21">
        <v>0</v>
      </c>
    </row>
    <row r="113" spans="1:9">
      <c r="A113" s="21">
        <v>2017</v>
      </c>
      <c r="B113" s="23"/>
      <c r="C113" s="21">
        <v>0</v>
      </c>
      <c r="D113" s="23"/>
      <c r="E113" s="21">
        <v>6</v>
      </c>
      <c r="F113" s="21">
        <v>30.3</v>
      </c>
      <c r="G113" s="21">
        <v>0</v>
      </c>
    </row>
    <row r="114" spans="1:9">
      <c r="A114" s="21">
        <v>2018</v>
      </c>
      <c r="B114" s="23"/>
      <c r="C114" s="21">
        <v>0</v>
      </c>
      <c r="D114" s="23"/>
      <c r="E114" s="21">
        <v>6</v>
      </c>
      <c r="F114" s="21">
        <v>28.3</v>
      </c>
      <c r="G114" s="21">
        <v>0</v>
      </c>
    </row>
    <row r="115" spans="1:9">
      <c r="A115" s="21">
        <v>2019</v>
      </c>
      <c r="B115" s="23"/>
      <c r="C115" s="21">
        <v>0</v>
      </c>
      <c r="D115" s="23"/>
      <c r="E115" s="21">
        <v>6</v>
      </c>
      <c r="F115" s="21">
        <v>27.1</v>
      </c>
      <c r="G115" s="21">
        <v>0</v>
      </c>
    </row>
    <row r="116" spans="1:9">
      <c r="A116" s="21">
        <v>2020</v>
      </c>
      <c r="B116" s="23"/>
      <c r="C116" s="21">
        <v>0.33333333333333298</v>
      </c>
      <c r="D116" s="23"/>
      <c r="E116" s="21">
        <v>8</v>
      </c>
      <c r="F116" s="21">
        <v>26.5</v>
      </c>
      <c r="G116" s="21">
        <v>0</v>
      </c>
    </row>
    <row r="117" spans="1:9">
      <c r="A117" s="21">
        <v>2021</v>
      </c>
      <c r="B117" s="23"/>
      <c r="C117" s="21">
        <v>0.66666666666666696</v>
      </c>
      <c r="D117" s="23"/>
      <c r="E117" s="21">
        <v>8</v>
      </c>
      <c r="F117" s="21">
        <v>31.8</v>
      </c>
      <c r="G117" s="21">
        <v>0</v>
      </c>
    </row>
    <row r="118" spans="1:9">
      <c r="A118" s="21">
        <v>2022</v>
      </c>
      <c r="B118" s="23"/>
      <c r="C118" s="21">
        <v>1</v>
      </c>
      <c r="D118" s="23"/>
      <c r="E118" s="21">
        <v>21</v>
      </c>
      <c r="F118" s="21">
        <v>30.3</v>
      </c>
      <c r="G118" s="21">
        <v>0</v>
      </c>
    </row>
    <row r="119" spans="1:9" ht="15">
      <c r="A119" s="4"/>
      <c r="B119" s="27"/>
      <c r="C119" s="27"/>
      <c r="D119" s="27"/>
      <c r="E119" s="27"/>
      <c r="F119" s="27"/>
    </row>
    <row r="122" spans="1:9" s="25" customFormat="1" ht="15">
      <c r="A122" s="25" t="s">
        <v>19</v>
      </c>
    </row>
    <row r="123" spans="1:9" ht="21">
      <c r="A123" s="2"/>
      <c r="B123" s="2">
        <v>1</v>
      </c>
      <c r="C123" s="2">
        <v>2</v>
      </c>
      <c r="D123" s="2">
        <v>3</v>
      </c>
      <c r="E123" s="2">
        <v>5</v>
      </c>
      <c r="F123" s="2">
        <v>8</v>
      </c>
      <c r="G123" s="2">
        <v>9</v>
      </c>
      <c r="H123" s="29"/>
      <c r="I123" s="29"/>
    </row>
    <row r="124" spans="1:9" ht="80">
      <c r="A124" s="26" t="s">
        <v>0</v>
      </c>
      <c r="B124" s="26" t="s">
        <v>1</v>
      </c>
      <c r="C124" s="26" t="s">
        <v>2</v>
      </c>
      <c r="D124" s="6" t="s">
        <v>3</v>
      </c>
      <c r="E124" s="26" t="s">
        <v>5</v>
      </c>
      <c r="F124" s="26" t="s">
        <v>8</v>
      </c>
      <c r="G124" s="6" t="s">
        <v>9</v>
      </c>
      <c r="H124" s="1"/>
      <c r="I124" s="1"/>
    </row>
    <row r="125" spans="1:9" ht="26.5" customHeight="1">
      <c r="A125" s="8" t="s">
        <v>10</v>
      </c>
      <c r="B125" s="30" t="s">
        <v>12</v>
      </c>
      <c r="C125" s="8" t="s">
        <v>12</v>
      </c>
      <c r="D125" s="30" t="s">
        <v>12</v>
      </c>
      <c r="E125" s="30" t="s">
        <v>12</v>
      </c>
      <c r="F125" s="8" t="s">
        <v>12</v>
      </c>
      <c r="G125" s="8" t="s">
        <v>12</v>
      </c>
      <c r="H125" s="1"/>
      <c r="I125" s="1"/>
    </row>
    <row r="126" spans="1:9" ht="42">
      <c r="A126" s="10" t="s">
        <v>13</v>
      </c>
      <c r="B126" s="11">
        <v>4.91</v>
      </c>
      <c r="C126" s="11">
        <v>3.55</v>
      </c>
      <c r="D126" s="12">
        <v>3.48</v>
      </c>
      <c r="E126" s="11">
        <v>4.3600000000000003</v>
      </c>
      <c r="F126" s="11">
        <v>3.03</v>
      </c>
      <c r="G126" s="11">
        <v>4.12</v>
      </c>
      <c r="H126" s="14"/>
      <c r="I126" s="14"/>
    </row>
    <row r="127" spans="1:9">
      <c r="A127" s="21">
        <v>1992</v>
      </c>
      <c r="B127" s="21">
        <f t="shared" ref="B127:B149" si="4">-B88</f>
        <v>-1</v>
      </c>
      <c r="C127" s="21">
        <v>0</v>
      </c>
      <c r="D127" s="21">
        <f t="shared" ref="D127:E145" si="5">-D88</f>
        <v>0</v>
      </c>
      <c r="E127" s="21">
        <f t="shared" si="5"/>
        <v>0</v>
      </c>
      <c r="F127" s="21">
        <v>56.1</v>
      </c>
      <c r="G127" s="21">
        <v>2</v>
      </c>
    </row>
    <row r="128" spans="1:9">
      <c r="A128" s="21">
        <v>1993</v>
      </c>
      <c r="B128" s="21">
        <f t="shared" si="4"/>
        <v>-1</v>
      </c>
      <c r="C128" s="21">
        <v>0</v>
      </c>
      <c r="D128" s="21">
        <f t="shared" si="5"/>
        <v>-12.3333333333333</v>
      </c>
      <c r="E128" s="21">
        <f t="shared" si="5"/>
        <v>0</v>
      </c>
      <c r="F128" s="21">
        <v>61.7</v>
      </c>
      <c r="G128" s="21">
        <v>2</v>
      </c>
    </row>
    <row r="129" spans="1:9">
      <c r="A129" s="21">
        <v>1994</v>
      </c>
      <c r="B129" s="21">
        <f t="shared" si="4"/>
        <v>-1</v>
      </c>
      <c r="C129" s="21">
        <v>0</v>
      </c>
      <c r="D129" s="21">
        <f t="shared" si="5"/>
        <v>-22</v>
      </c>
      <c r="E129" s="21">
        <f t="shared" si="5"/>
        <v>0</v>
      </c>
      <c r="F129" s="21">
        <v>58.8</v>
      </c>
      <c r="G129" s="21">
        <v>2</v>
      </c>
    </row>
    <row r="130" spans="1:9">
      <c r="A130" s="21">
        <v>1995</v>
      </c>
      <c r="B130" s="21">
        <f t="shared" si="4"/>
        <v>-1</v>
      </c>
      <c r="C130" s="21">
        <v>0</v>
      </c>
      <c r="D130" s="21">
        <f t="shared" si="5"/>
        <v>-49.6666666666667</v>
      </c>
      <c r="E130" s="21">
        <f t="shared" si="5"/>
        <v>0</v>
      </c>
      <c r="F130" s="21">
        <v>54.4</v>
      </c>
      <c r="G130" s="21">
        <v>2</v>
      </c>
      <c r="I130" s="31"/>
    </row>
    <row r="131" spans="1:9">
      <c r="A131" s="21">
        <v>1996</v>
      </c>
      <c r="B131" s="21">
        <f t="shared" si="4"/>
        <v>-1</v>
      </c>
      <c r="C131" s="21">
        <v>0</v>
      </c>
      <c r="D131" s="21">
        <f t="shared" si="5"/>
        <v>-61.6666666666667</v>
      </c>
      <c r="E131" s="21">
        <f t="shared" si="5"/>
        <v>0</v>
      </c>
      <c r="F131" s="21">
        <v>52.7</v>
      </c>
      <c r="G131" s="21">
        <v>2</v>
      </c>
      <c r="I131" s="31"/>
    </row>
    <row r="132" spans="1:9">
      <c r="A132" s="21">
        <v>1997</v>
      </c>
      <c r="B132" s="21">
        <f t="shared" si="4"/>
        <v>-4</v>
      </c>
      <c r="C132" s="21">
        <v>0</v>
      </c>
      <c r="D132" s="21">
        <f t="shared" si="5"/>
        <v>-55</v>
      </c>
      <c r="E132" s="21">
        <f t="shared" si="5"/>
        <v>0</v>
      </c>
      <c r="F132" s="21">
        <v>47.3</v>
      </c>
      <c r="G132" s="21">
        <v>2</v>
      </c>
      <c r="I132" s="31"/>
    </row>
    <row r="133" spans="1:9">
      <c r="A133" s="21">
        <v>1998</v>
      </c>
      <c r="B133" s="21">
        <f t="shared" si="4"/>
        <v>-1</v>
      </c>
      <c r="C133" s="21">
        <v>0</v>
      </c>
      <c r="D133" s="21">
        <f t="shared" si="5"/>
        <v>-30.3333333333333</v>
      </c>
      <c r="E133" s="21">
        <f t="shared" si="5"/>
        <v>0</v>
      </c>
      <c r="F133" s="21">
        <v>45.2</v>
      </c>
      <c r="G133" s="21">
        <v>2</v>
      </c>
      <c r="I133" s="31"/>
    </row>
    <row r="134" spans="1:9">
      <c r="A134" s="21">
        <v>1999</v>
      </c>
      <c r="B134" s="21">
        <f t="shared" si="4"/>
        <v>-3</v>
      </c>
      <c r="C134" s="21">
        <v>0</v>
      </c>
      <c r="D134" s="21">
        <f t="shared" si="5"/>
        <v>-9</v>
      </c>
      <c r="E134" s="21">
        <f t="shared" si="5"/>
        <v>0</v>
      </c>
      <c r="F134" s="21">
        <v>43.6</v>
      </c>
      <c r="G134" s="21">
        <v>1</v>
      </c>
      <c r="I134" s="31"/>
    </row>
    <row r="135" spans="1:9">
      <c r="A135" s="21">
        <v>2000</v>
      </c>
      <c r="B135" s="21">
        <f t="shared" si="4"/>
        <v>-4</v>
      </c>
      <c r="C135" s="21">
        <v>0</v>
      </c>
      <c r="D135" s="21">
        <f t="shared" si="5"/>
        <v>-178</v>
      </c>
      <c r="E135" s="21">
        <f t="shared" si="5"/>
        <v>0</v>
      </c>
      <c r="F135" s="21">
        <v>40.299999999999997</v>
      </c>
      <c r="G135" s="21">
        <v>2</v>
      </c>
      <c r="I135" s="31"/>
    </row>
    <row r="136" spans="1:9">
      <c r="A136" s="21">
        <v>2001</v>
      </c>
      <c r="B136" s="21">
        <f t="shared" si="4"/>
        <v>-1</v>
      </c>
      <c r="C136" s="21">
        <v>0</v>
      </c>
      <c r="D136" s="21">
        <f t="shared" si="5"/>
        <v>-1006.66666666667</v>
      </c>
      <c r="E136" s="21">
        <f t="shared" si="5"/>
        <v>0</v>
      </c>
      <c r="F136" s="21">
        <v>35.799999999999997</v>
      </c>
      <c r="G136" s="21">
        <v>1</v>
      </c>
      <c r="I136" s="31"/>
    </row>
    <row r="137" spans="1:9">
      <c r="A137" s="21">
        <v>2002</v>
      </c>
      <c r="B137" s="21">
        <f t="shared" si="4"/>
        <v>-1</v>
      </c>
      <c r="C137" s="21">
        <v>0</v>
      </c>
      <c r="D137" s="21">
        <f t="shared" si="5"/>
        <v>-1003.66666666667</v>
      </c>
      <c r="E137" s="21">
        <f t="shared" si="5"/>
        <v>0</v>
      </c>
      <c r="F137" s="21">
        <v>32.4</v>
      </c>
      <c r="G137" s="21">
        <v>3</v>
      </c>
    </row>
    <row r="138" spans="1:9">
      <c r="A138" s="21">
        <v>2003</v>
      </c>
      <c r="B138" s="21">
        <f t="shared" si="4"/>
        <v>-1</v>
      </c>
      <c r="C138" s="21">
        <v>0</v>
      </c>
      <c r="D138" s="21">
        <f t="shared" si="5"/>
        <v>-860</v>
      </c>
      <c r="E138" s="21">
        <f t="shared" si="5"/>
        <v>0</v>
      </c>
      <c r="F138" s="21">
        <v>33.799999999999997</v>
      </c>
      <c r="G138" s="21">
        <v>2</v>
      </c>
    </row>
    <row r="139" spans="1:9">
      <c r="A139" s="21">
        <v>2004</v>
      </c>
      <c r="B139" s="21">
        <f t="shared" si="4"/>
        <v>-1</v>
      </c>
      <c r="C139" s="21">
        <v>0</v>
      </c>
      <c r="D139" s="21">
        <f t="shared" si="5"/>
        <v>-33.3333333333333</v>
      </c>
      <c r="E139" s="21">
        <f t="shared" si="5"/>
        <v>0</v>
      </c>
      <c r="F139" s="21">
        <v>27.4</v>
      </c>
      <c r="G139" s="21">
        <v>1</v>
      </c>
    </row>
    <row r="140" spans="1:9">
      <c r="A140" s="21">
        <v>2005</v>
      </c>
      <c r="B140" s="21">
        <f t="shared" si="4"/>
        <v>-1</v>
      </c>
      <c r="C140" s="21">
        <v>0</v>
      </c>
      <c r="D140" s="21">
        <f t="shared" si="5"/>
        <v>-33.3333333333333</v>
      </c>
      <c r="E140" s="21">
        <f t="shared" si="5"/>
        <v>0</v>
      </c>
      <c r="F140" s="21">
        <v>26.4</v>
      </c>
      <c r="G140" s="21">
        <v>2</v>
      </c>
    </row>
    <row r="141" spans="1:9">
      <c r="A141" s="21">
        <v>2006</v>
      </c>
      <c r="B141" s="21">
        <f t="shared" si="4"/>
        <v>-1</v>
      </c>
      <c r="C141" s="21">
        <v>0</v>
      </c>
      <c r="D141" s="21">
        <f t="shared" si="5"/>
        <v>-5</v>
      </c>
      <c r="E141" s="21">
        <f t="shared" si="5"/>
        <v>0</v>
      </c>
      <c r="F141" s="21">
        <v>25.2</v>
      </c>
      <c r="G141" s="21">
        <v>2</v>
      </c>
    </row>
    <row r="142" spans="1:9">
      <c r="A142" s="21">
        <v>2007</v>
      </c>
      <c r="B142" s="21">
        <f t="shared" si="4"/>
        <v>-1</v>
      </c>
      <c r="C142" s="21">
        <v>0</v>
      </c>
      <c r="D142" s="21">
        <f t="shared" si="5"/>
        <v>-2.3333333333333299</v>
      </c>
      <c r="E142" s="21">
        <f t="shared" si="5"/>
        <v>0</v>
      </c>
      <c r="F142" s="21">
        <v>22.4</v>
      </c>
      <c r="G142" s="21">
        <v>1</v>
      </c>
    </row>
    <row r="143" spans="1:9">
      <c r="A143" s="21">
        <v>2008</v>
      </c>
      <c r="B143" s="21">
        <f t="shared" si="4"/>
        <v>-1</v>
      </c>
      <c r="C143" s="21">
        <v>0</v>
      </c>
      <c r="D143" s="21">
        <f t="shared" si="5"/>
        <v>-2.6666666666666701</v>
      </c>
      <c r="E143" s="21">
        <f t="shared" si="5"/>
        <v>0</v>
      </c>
      <c r="F143" s="21">
        <v>23.4</v>
      </c>
      <c r="G143" s="21">
        <v>2</v>
      </c>
    </row>
    <row r="144" spans="1:9">
      <c r="A144" s="21">
        <v>2009</v>
      </c>
      <c r="B144" s="21">
        <f t="shared" si="4"/>
        <v>-1</v>
      </c>
      <c r="C144" s="21">
        <v>0</v>
      </c>
      <c r="D144" s="21">
        <f t="shared" si="5"/>
        <v>-3.6666666666666701</v>
      </c>
      <c r="E144" s="21">
        <f t="shared" si="5"/>
        <v>0</v>
      </c>
      <c r="F144" s="21">
        <v>30.9</v>
      </c>
      <c r="G144" s="21">
        <v>3</v>
      </c>
    </row>
    <row r="145" spans="1:7">
      <c r="A145" s="21">
        <v>2010</v>
      </c>
      <c r="B145" s="21">
        <f t="shared" si="4"/>
        <v>-1</v>
      </c>
      <c r="C145" s="21">
        <v>0</v>
      </c>
      <c r="D145" s="21">
        <f t="shared" si="5"/>
        <v>-10</v>
      </c>
      <c r="E145" s="21">
        <f t="shared" si="5"/>
        <v>0</v>
      </c>
      <c r="F145" s="21">
        <v>31.3</v>
      </c>
      <c r="G145" s="21">
        <v>2</v>
      </c>
    </row>
    <row r="146" spans="1:7">
      <c r="A146" s="21">
        <v>2011</v>
      </c>
      <c r="B146" s="21">
        <f t="shared" si="4"/>
        <v>-3</v>
      </c>
      <c r="C146" s="21">
        <v>0</v>
      </c>
      <c r="D146" s="23"/>
      <c r="E146" s="21">
        <f t="shared" ref="E146:E157" si="6">-E107</f>
        <v>0</v>
      </c>
      <c r="F146" s="21">
        <v>34.6</v>
      </c>
      <c r="G146" s="21">
        <v>1</v>
      </c>
    </row>
    <row r="147" spans="1:7">
      <c r="A147" s="21">
        <v>2012</v>
      </c>
      <c r="B147" s="21">
        <f t="shared" si="4"/>
        <v>-1</v>
      </c>
      <c r="C147" s="21">
        <v>5.3333333333333304</v>
      </c>
      <c r="D147" s="23"/>
      <c r="E147" s="21">
        <f t="shared" si="6"/>
        <v>0</v>
      </c>
      <c r="F147" s="21">
        <v>35.799999999999997</v>
      </c>
      <c r="G147" s="21">
        <v>1</v>
      </c>
    </row>
    <row r="148" spans="1:7">
      <c r="A148" s="21">
        <v>2013</v>
      </c>
      <c r="B148" s="21">
        <f t="shared" si="4"/>
        <v>-3</v>
      </c>
      <c r="C148" s="21">
        <v>5.3333333333333304</v>
      </c>
      <c r="D148" s="23"/>
      <c r="E148" s="21">
        <f t="shared" si="6"/>
        <v>0</v>
      </c>
      <c r="F148" s="21">
        <v>32</v>
      </c>
      <c r="G148" s="21">
        <v>1</v>
      </c>
    </row>
    <row r="149" spans="1:7">
      <c r="A149" s="21">
        <v>2014</v>
      </c>
      <c r="B149" s="21">
        <f t="shared" si="4"/>
        <v>-3</v>
      </c>
      <c r="C149" s="21">
        <v>5.3333333333333304</v>
      </c>
      <c r="D149" s="23"/>
      <c r="E149" s="21">
        <f t="shared" si="6"/>
        <v>-4</v>
      </c>
      <c r="F149" s="21">
        <v>37</v>
      </c>
      <c r="G149" s="21">
        <v>0</v>
      </c>
    </row>
    <row r="150" spans="1:7">
      <c r="A150" s="21">
        <v>2015</v>
      </c>
      <c r="B150" s="23"/>
      <c r="C150" s="21">
        <v>0</v>
      </c>
      <c r="D150" s="23"/>
      <c r="E150" s="21">
        <f t="shared" si="6"/>
        <v>-4</v>
      </c>
      <c r="F150" s="21">
        <v>38.5</v>
      </c>
      <c r="G150" s="21">
        <v>1</v>
      </c>
    </row>
    <row r="151" spans="1:7">
      <c r="A151" s="21">
        <v>2016</v>
      </c>
      <c r="B151" s="23"/>
      <c r="C151" s="21">
        <v>0</v>
      </c>
      <c r="D151" s="23"/>
      <c r="E151" s="21">
        <f t="shared" si="6"/>
        <v>-4</v>
      </c>
      <c r="F151" s="21">
        <v>40.700000000000003</v>
      </c>
      <c r="G151" s="21">
        <v>0</v>
      </c>
    </row>
    <row r="152" spans="1:7">
      <c r="A152" s="21">
        <v>2017</v>
      </c>
      <c r="B152" s="23"/>
      <c r="C152" s="21">
        <v>0</v>
      </c>
      <c r="D152" s="23"/>
      <c r="E152" s="21">
        <f t="shared" si="6"/>
        <v>-6</v>
      </c>
      <c r="F152" s="21">
        <v>30.3</v>
      </c>
      <c r="G152" s="21">
        <v>0</v>
      </c>
    </row>
    <row r="153" spans="1:7">
      <c r="A153" s="21">
        <v>2018</v>
      </c>
      <c r="B153" s="23"/>
      <c r="C153" s="21">
        <v>0</v>
      </c>
      <c r="D153" s="23"/>
      <c r="E153" s="21">
        <f t="shared" si="6"/>
        <v>-6</v>
      </c>
      <c r="F153" s="21">
        <v>28.3</v>
      </c>
      <c r="G153" s="21">
        <v>0</v>
      </c>
    </row>
    <row r="154" spans="1:7">
      <c r="A154" s="21">
        <v>2019</v>
      </c>
      <c r="B154" s="23"/>
      <c r="C154" s="21">
        <v>0</v>
      </c>
      <c r="D154" s="23"/>
      <c r="E154" s="21">
        <f t="shared" si="6"/>
        <v>-6</v>
      </c>
      <c r="F154" s="21">
        <v>27.1</v>
      </c>
      <c r="G154" s="21">
        <v>0</v>
      </c>
    </row>
    <row r="155" spans="1:7">
      <c r="A155" s="21">
        <v>2020</v>
      </c>
      <c r="B155" s="23"/>
      <c r="C155" s="21">
        <v>0.33333333333333298</v>
      </c>
      <c r="D155" s="23"/>
      <c r="E155" s="21">
        <f t="shared" si="6"/>
        <v>-8</v>
      </c>
      <c r="F155" s="21">
        <v>26.5</v>
      </c>
      <c r="G155" s="21">
        <v>0</v>
      </c>
    </row>
    <row r="156" spans="1:7">
      <c r="A156" s="21">
        <v>2021</v>
      </c>
      <c r="B156" s="23"/>
      <c r="C156" s="21">
        <v>0.66666666666666696</v>
      </c>
      <c r="D156" s="23"/>
      <c r="E156" s="21">
        <f t="shared" si="6"/>
        <v>-8</v>
      </c>
      <c r="F156" s="21">
        <v>31.8</v>
      </c>
      <c r="G156" s="21">
        <v>0</v>
      </c>
    </row>
    <row r="157" spans="1:7">
      <c r="A157" s="21">
        <v>2022</v>
      </c>
      <c r="B157" s="23"/>
      <c r="C157" s="21">
        <v>1</v>
      </c>
      <c r="D157" s="23"/>
      <c r="E157" s="21">
        <f t="shared" si="6"/>
        <v>-21</v>
      </c>
      <c r="F157" s="21">
        <v>30.3</v>
      </c>
      <c r="G157" s="21">
        <v>0</v>
      </c>
    </row>
    <row r="161" spans="1:8" s="25" customFormat="1" ht="15">
      <c r="A161" s="25" t="s">
        <v>20</v>
      </c>
    </row>
    <row r="162" spans="1:8" ht="15">
      <c r="A162" s="32"/>
      <c r="B162" s="32">
        <v>1</v>
      </c>
      <c r="C162" s="32">
        <v>2</v>
      </c>
      <c r="D162" s="32">
        <v>3</v>
      </c>
      <c r="E162" s="32">
        <v>5</v>
      </c>
      <c r="F162" s="32">
        <v>8</v>
      </c>
      <c r="G162" s="32">
        <v>9</v>
      </c>
      <c r="H162" s="27"/>
    </row>
    <row r="163" spans="1:8" ht="15">
      <c r="A163" s="32">
        <v>1</v>
      </c>
      <c r="B163" s="21">
        <v>1</v>
      </c>
      <c r="C163" s="21"/>
      <c r="D163" s="21"/>
      <c r="E163" s="21"/>
      <c r="F163" s="21"/>
      <c r="G163" s="21"/>
    </row>
    <row r="164" spans="1:8" ht="15">
      <c r="A164" s="32">
        <v>2</v>
      </c>
      <c r="B164" s="21">
        <f>CORREL(B127:B149,C127:C149)</f>
        <v>-0.26665244558212103</v>
      </c>
      <c r="C164" s="21">
        <v>1</v>
      </c>
      <c r="D164" s="21"/>
      <c r="E164" s="21"/>
      <c r="F164" s="21"/>
      <c r="G164" s="21"/>
    </row>
    <row r="165" spans="1:8" ht="15">
      <c r="A165" s="32">
        <v>3</v>
      </c>
      <c r="B165" s="21">
        <f>CORREL(B127:B145,D127:D145)</f>
        <v>-0.11009717413379627</v>
      </c>
      <c r="C165" s="21">
        <f>CORREL(C130:C148,D127:D145)</f>
        <v>0.17218121147122137</v>
      </c>
      <c r="D165" s="21">
        <v>1</v>
      </c>
      <c r="E165" s="21"/>
      <c r="F165" s="21"/>
      <c r="G165" s="21"/>
    </row>
    <row r="166" spans="1:8" ht="15">
      <c r="A166" s="32">
        <v>5</v>
      </c>
      <c r="B166" s="21">
        <f>CORREL(B127:B149,E127:E149)</f>
        <v>0.28183169324951418</v>
      </c>
      <c r="C166" s="21">
        <f>CORREL(C127:C157,E127:E157)</f>
        <v>-5.4276429135655058E-2</v>
      </c>
      <c r="D166" s="21">
        <f>CORREL(D127:D145,E131:E149)</f>
        <v>-0.1161289926782889</v>
      </c>
      <c r="E166" s="21">
        <v>1</v>
      </c>
      <c r="F166" s="21"/>
      <c r="G166" s="21"/>
    </row>
    <row r="167" spans="1:8" ht="15">
      <c r="A167" s="32">
        <v>8</v>
      </c>
      <c r="B167" s="21">
        <f>CORREL(B127:B149,F127:F149)</f>
        <v>-5.8808714175781041E-2</v>
      </c>
      <c r="C167" s="21">
        <f>CORREL(C127:C157,F127:F157)</f>
        <v>-8.4502101422593692E-2</v>
      </c>
      <c r="D167" s="21">
        <f>CORREL(D127:D145,F127:F145)</f>
        <v>0.16809437155259774</v>
      </c>
      <c r="E167" s="21">
        <f>CORREL(E127:E157,F127:F157)</f>
        <v>0.27046020638464113</v>
      </c>
      <c r="F167" s="21">
        <v>1</v>
      </c>
      <c r="G167" s="21"/>
    </row>
    <row r="168" spans="1:8" ht="15">
      <c r="A168" s="32">
        <v>9</v>
      </c>
      <c r="B168" s="21">
        <f>CORREL(B127:B149,G127:G149)</f>
        <v>0.34486976322028812</v>
      </c>
      <c r="C168" s="21">
        <f>CORREL(C127:C157,G127:G157)</f>
        <v>-0.27964785243950424</v>
      </c>
      <c r="D168" s="21">
        <f>CORREL(D127:D145,G127:G145)</f>
        <v>-8.7235038455369632E-2</v>
      </c>
      <c r="E168" s="32">
        <f>CORREL(E127:E157,G127:G157)</f>
        <v>0.66637224974146503</v>
      </c>
      <c r="F168" s="21">
        <f>CORREL(F127:F157,G127:G157)</f>
        <v>0.32699122732688524</v>
      </c>
      <c r="G168" s="21">
        <v>1</v>
      </c>
    </row>
    <row r="171" spans="1:8" s="25" customFormat="1" ht="15">
      <c r="A171" s="25" t="s">
        <v>21</v>
      </c>
    </row>
    <row r="172" spans="1:8" ht="21">
      <c r="A172" s="2"/>
      <c r="B172" s="2">
        <v>1</v>
      </c>
      <c r="C172" s="2">
        <v>2</v>
      </c>
      <c r="D172" s="2">
        <v>3</v>
      </c>
      <c r="E172" s="2">
        <v>5</v>
      </c>
      <c r="F172" s="2">
        <v>8</v>
      </c>
      <c r="G172" s="29"/>
    </row>
    <row r="173" spans="1:8" ht="80">
      <c r="A173" s="26" t="s">
        <v>0</v>
      </c>
      <c r="B173" s="26" t="s">
        <v>1</v>
      </c>
      <c r="C173" s="26" t="s">
        <v>2</v>
      </c>
      <c r="D173" s="6" t="s">
        <v>3</v>
      </c>
      <c r="E173" s="26" t="s">
        <v>5</v>
      </c>
      <c r="F173" s="26" t="s">
        <v>8</v>
      </c>
      <c r="G173" s="1"/>
    </row>
    <row r="174" spans="1:8" ht="30.5" customHeight="1">
      <c r="A174" s="8" t="s">
        <v>10</v>
      </c>
      <c r="B174" s="8" t="s">
        <v>11</v>
      </c>
      <c r="C174" s="8" t="s">
        <v>12</v>
      </c>
      <c r="D174" s="8" t="s">
        <v>11</v>
      </c>
      <c r="E174" s="8" t="s">
        <v>11</v>
      </c>
      <c r="F174" s="8" t="s">
        <v>12</v>
      </c>
      <c r="G174" s="1"/>
    </row>
    <row r="175" spans="1:8" ht="42">
      <c r="A175" s="10" t="s">
        <v>13</v>
      </c>
      <c r="B175" s="11">
        <v>4.91</v>
      </c>
      <c r="C175" s="11">
        <v>3.55</v>
      </c>
      <c r="D175" s="12">
        <v>3.48</v>
      </c>
      <c r="E175" s="11">
        <v>4.3600000000000003</v>
      </c>
      <c r="F175" s="11">
        <v>3.03</v>
      </c>
      <c r="G175" s="14"/>
    </row>
    <row r="176" spans="1:8">
      <c r="A176" s="21">
        <v>1992</v>
      </c>
      <c r="B176" s="21">
        <v>-1</v>
      </c>
      <c r="C176" s="21">
        <v>0</v>
      </c>
      <c r="D176" s="21">
        <v>0</v>
      </c>
      <c r="E176" s="21">
        <v>0</v>
      </c>
      <c r="F176" s="21">
        <v>56.1</v>
      </c>
    </row>
    <row r="177" spans="1:6">
      <c r="A177" s="21">
        <v>1993</v>
      </c>
      <c r="B177" s="21">
        <v>-1</v>
      </c>
      <c r="C177" s="21">
        <v>0</v>
      </c>
      <c r="D177" s="21">
        <v>-12.3333333333333</v>
      </c>
      <c r="E177" s="21">
        <v>0</v>
      </c>
      <c r="F177" s="21">
        <v>61.7</v>
      </c>
    </row>
    <row r="178" spans="1:6">
      <c r="A178" s="21">
        <v>1994</v>
      </c>
      <c r="B178" s="21">
        <v>-1</v>
      </c>
      <c r="C178" s="21">
        <v>0</v>
      </c>
      <c r="D178" s="21">
        <v>-22</v>
      </c>
      <c r="E178" s="21">
        <v>0</v>
      </c>
      <c r="F178" s="21">
        <v>58.8</v>
      </c>
    </row>
    <row r="179" spans="1:6">
      <c r="A179" s="21">
        <v>1995</v>
      </c>
      <c r="B179" s="21">
        <v>-1</v>
      </c>
      <c r="C179" s="21">
        <v>0</v>
      </c>
      <c r="D179" s="21">
        <v>-49.6666666666667</v>
      </c>
      <c r="E179" s="21">
        <v>0</v>
      </c>
      <c r="F179" s="21">
        <v>54.4</v>
      </c>
    </row>
    <row r="180" spans="1:6">
      <c r="A180" s="21">
        <v>1996</v>
      </c>
      <c r="B180" s="21">
        <v>-1</v>
      </c>
      <c r="C180" s="21">
        <v>0</v>
      </c>
      <c r="D180" s="21">
        <v>-61.6666666666667</v>
      </c>
      <c r="E180" s="21">
        <v>0</v>
      </c>
      <c r="F180" s="21">
        <v>52.7</v>
      </c>
    </row>
    <row r="181" spans="1:6">
      <c r="A181" s="21">
        <v>1997</v>
      </c>
      <c r="B181" s="21">
        <v>-4</v>
      </c>
      <c r="C181" s="21">
        <v>0</v>
      </c>
      <c r="D181" s="21">
        <v>-55</v>
      </c>
      <c r="E181" s="21">
        <v>0</v>
      </c>
      <c r="F181" s="21">
        <v>47.3</v>
      </c>
    </row>
    <row r="182" spans="1:6">
      <c r="A182" s="21">
        <v>1998</v>
      </c>
      <c r="B182" s="21">
        <v>-1</v>
      </c>
      <c r="C182" s="21">
        <v>0</v>
      </c>
      <c r="D182" s="21">
        <v>-30.3333333333333</v>
      </c>
      <c r="E182" s="21">
        <v>0</v>
      </c>
      <c r="F182" s="21">
        <v>45.2</v>
      </c>
    </row>
    <row r="183" spans="1:6">
      <c r="A183" s="21">
        <v>1999</v>
      </c>
      <c r="B183" s="21">
        <v>-3</v>
      </c>
      <c r="C183" s="21">
        <v>0</v>
      </c>
      <c r="D183" s="21">
        <v>-9</v>
      </c>
      <c r="E183" s="21">
        <v>0</v>
      </c>
      <c r="F183" s="21">
        <v>43.6</v>
      </c>
    </row>
    <row r="184" spans="1:6">
      <c r="A184" s="21">
        <v>2000</v>
      </c>
      <c r="B184" s="21">
        <v>-4</v>
      </c>
      <c r="C184" s="21">
        <v>0</v>
      </c>
      <c r="D184" s="21">
        <v>-178</v>
      </c>
      <c r="E184" s="21">
        <v>0</v>
      </c>
      <c r="F184" s="21">
        <v>40.299999999999997</v>
      </c>
    </row>
    <row r="185" spans="1:6">
      <c r="A185" s="21">
        <v>2001</v>
      </c>
      <c r="B185" s="21">
        <v>-1</v>
      </c>
      <c r="C185" s="21">
        <v>0</v>
      </c>
      <c r="D185" s="21">
        <v>-1006.66666666667</v>
      </c>
      <c r="E185" s="21">
        <v>0</v>
      </c>
      <c r="F185" s="21">
        <v>35.799999999999997</v>
      </c>
    </row>
    <row r="186" spans="1:6">
      <c r="A186" s="21">
        <v>2002</v>
      </c>
      <c r="B186" s="21">
        <v>-1</v>
      </c>
      <c r="C186" s="21">
        <v>0</v>
      </c>
      <c r="D186" s="21">
        <v>-1003.66666666667</v>
      </c>
      <c r="E186" s="21">
        <v>0</v>
      </c>
      <c r="F186" s="21">
        <v>32.4</v>
      </c>
    </row>
    <row r="187" spans="1:6">
      <c r="A187" s="21">
        <v>2003</v>
      </c>
      <c r="B187" s="21">
        <v>-1</v>
      </c>
      <c r="C187" s="21">
        <v>0</v>
      </c>
      <c r="D187" s="21">
        <v>-860</v>
      </c>
      <c r="E187" s="21">
        <v>0</v>
      </c>
      <c r="F187" s="21">
        <v>33.799999999999997</v>
      </c>
    </row>
    <row r="188" spans="1:6">
      <c r="A188" s="21">
        <v>2004</v>
      </c>
      <c r="B188" s="21">
        <v>-1</v>
      </c>
      <c r="C188" s="21">
        <v>0</v>
      </c>
      <c r="D188" s="21">
        <v>-33.3333333333333</v>
      </c>
      <c r="E188" s="21">
        <v>0</v>
      </c>
      <c r="F188" s="21">
        <v>27.4</v>
      </c>
    </row>
    <row r="189" spans="1:6">
      <c r="A189" s="21">
        <v>2005</v>
      </c>
      <c r="B189" s="21">
        <v>-1</v>
      </c>
      <c r="C189" s="21">
        <v>0</v>
      </c>
      <c r="D189" s="21">
        <v>-33.3333333333333</v>
      </c>
      <c r="E189" s="21">
        <v>0</v>
      </c>
      <c r="F189" s="21">
        <v>26.4</v>
      </c>
    </row>
    <row r="190" spans="1:6">
      <c r="A190" s="21">
        <v>2006</v>
      </c>
      <c r="B190" s="21">
        <v>-1</v>
      </c>
      <c r="C190" s="21">
        <v>0</v>
      </c>
      <c r="D190" s="21">
        <v>-5</v>
      </c>
      <c r="E190" s="21">
        <v>0</v>
      </c>
      <c r="F190" s="21">
        <v>25.2</v>
      </c>
    </row>
    <row r="191" spans="1:6">
      <c r="A191" s="21">
        <v>2007</v>
      </c>
      <c r="B191" s="21">
        <v>-1</v>
      </c>
      <c r="C191" s="21">
        <v>0</v>
      </c>
      <c r="D191" s="21">
        <v>-2.3333333333333299</v>
      </c>
      <c r="E191" s="21">
        <v>0</v>
      </c>
      <c r="F191" s="21">
        <v>22.4</v>
      </c>
    </row>
    <row r="192" spans="1:6">
      <c r="A192" s="21">
        <v>2008</v>
      </c>
      <c r="B192" s="21">
        <v>-1</v>
      </c>
      <c r="C192" s="21">
        <v>0</v>
      </c>
      <c r="D192" s="21">
        <v>-2.6666666666666701</v>
      </c>
      <c r="E192" s="21">
        <v>0</v>
      </c>
      <c r="F192" s="21">
        <v>23.4</v>
      </c>
    </row>
    <row r="193" spans="1:6">
      <c r="A193" s="21">
        <v>2009</v>
      </c>
      <c r="B193" s="21">
        <v>-1</v>
      </c>
      <c r="C193" s="21">
        <v>0</v>
      </c>
      <c r="D193" s="21">
        <v>-3.6666666666666701</v>
      </c>
      <c r="E193" s="21">
        <v>0</v>
      </c>
      <c r="F193" s="21">
        <v>30.9</v>
      </c>
    </row>
    <row r="194" spans="1:6">
      <c r="A194" s="21">
        <v>2010</v>
      </c>
      <c r="B194" s="21">
        <v>-1</v>
      </c>
      <c r="C194" s="21">
        <v>0</v>
      </c>
      <c r="D194" s="21">
        <v>-10</v>
      </c>
      <c r="E194" s="21">
        <v>0</v>
      </c>
      <c r="F194" s="21">
        <v>31.3</v>
      </c>
    </row>
    <row r="195" spans="1:6">
      <c r="A195" s="21">
        <v>2011</v>
      </c>
      <c r="B195" s="21">
        <v>-3</v>
      </c>
      <c r="C195" s="21">
        <v>0</v>
      </c>
      <c r="D195" s="23"/>
      <c r="E195" s="21">
        <v>0</v>
      </c>
      <c r="F195" s="21">
        <v>34.6</v>
      </c>
    </row>
    <row r="196" spans="1:6">
      <c r="A196" s="21">
        <v>2012</v>
      </c>
      <c r="B196" s="21">
        <v>-1</v>
      </c>
      <c r="C196" s="21">
        <v>5.3333333333333304</v>
      </c>
      <c r="D196" s="23"/>
      <c r="E196" s="21">
        <v>0</v>
      </c>
      <c r="F196" s="21">
        <v>35.799999999999997</v>
      </c>
    </row>
    <row r="197" spans="1:6">
      <c r="A197" s="21">
        <v>2013</v>
      </c>
      <c r="B197" s="21">
        <v>-3</v>
      </c>
      <c r="C197" s="21">
        <v>5.3333333333333304</v>
      </c>
      <c r="D197" s="23"/>
      <c r="E197" s="21">
        <v>0</v>
      </c>
      <c r="F197" s="21">
        <v>32</v>
      </c>
    </row>
    <row r="198" spans="1:6">
      <c r="A198" s="21">
        <v>2014</v>
      </c>
      <c r="B198" s="21">
        <v>-3</v>
      </c>
      <c r="C198" s="21">
        <v>5.3333333333333304</v>
      </c>
      <c r="D198" s="23"/>
      <c r="E198" s="21">
        <v>-4</v>
      </c>
      <c r="F198" s="21">
        <v>37</v>
      </c>
    </row>
    <row r="199" spans="1:6">
      <c r="A199" s="21">
        <v>2015</v>
      </c>
      <c r="B199" s="23"/>
      <c r="C199" s="21">
        <v>0</v>
      </c>
      <c r="D199" s="23"/>
      <c r="E199" s="21">
        <v>-4</v>
      </c>
      <c r="F199" s="21">
        <v>38.5</v>
      </c>
    </row>
    <row r="200" spans="1:6">
      <c r="A200" s="21">
        <v>2016</v>
      </c>
      <c r="B200" s="23"/>
      <c r="C200" s="21">
        <v>0</v>
      </c>
      <c r="D200" s="23"/>
      <c r="E200" s="21">
        <v>-4</v>
      </c>
      <c r="F200" s="21">
        <v>40.700000000000003</v>
      </c>
    </row>
    <row r="201" spans="1:6">
      <c r="A201" s="21">
        <v>2017</v>
      </c>
      <c r="B201" s="23"/>
      <c r="C201" s="21">
        <v>0</v>
      </c>
      <c r="D201" s="23"/>
      <c r="E201" s="21">
        <v>-6</v>
      </c>
      <c r="F201" s="21">
        <v>30.3</v>
      </c>
    </row>
    <row r="202" spans="1:6">
      <c r="A202" s="21">
        <v>2018</v>
      </c>
      <c r="B202" s="23"/>
      <c r="C202" s="21">
        <v>0</v>
      </c>
      <c r="D202" s="23"/>
      <c r="E202" s="21">
        <v>-6</v>
      </c>
      <c r="F202" s="21">
        <v>28.3</v>
      </c>
    </row>
    <row r="203" spans="1:6">
      <c r="A203" s="21">
        <v>2019</v>
      </c>
      <c r="B203" s="23"/>
      <c r="C203" s="21">
        <v>0</v>
      </c>
      <c r="D203" s="23"/>
      <c r="E203" s="21">
        <v>-6</v>
      </c>
      <c r="F203" s="21">
        <v>27.1</v>
      </c>
    </row>
    <row r="204" spans="1:6">
      <c r="A204" s="21">
        <v>2020</v>
      </c>
      <c r="B204" s="23"/>
      <c r="C204" s="21">
        <v>0.33333333333333298</v>
      </c>
      <c r="D204" s="23"/>
      <c r="E204" s="21">
        <v>-8</v>
      </c>
      <c r="F204" s="21">
        <v>26.5</v>
      </c>
    </row>
    <row r="205" spans="1:6">
      <c r="A205" s="21">
        <v>2021</v>
      </c>
      <c r="B205" s="23"/>
      <c r="C205" s="21">
        <v>0.66666666666666696</v>
      </c>
      <c r="D205" s="23"/>
      <c r="E205" s="21">
        <v>-8</v>
      </c>
      <c r="F205" s="21">
        <v>31.8</v>
      </c>
    </row>
    <row r="206" spans="1:6">
      <c r="A206" s="21">
        <v>2022</v>
      </c>
      <c r="B206" s="23"/>
      <c r="C206" s="21">
        <v>1</v>
      </c>
      <c r="D206" s="23"/>
      <c r="E206" s="21">
        <v>-21</v>
      </c>
      <c r="F206" s="21">
        <v>30.3</v>
      </c>
    </row>
    <row r="207" spans="1:6" ht="15">
      <c r="A207" s="4" t="s">
        <v>15</v>
      </c>
      <c r="B207" s="27">
        <f>AVERAGE(B176:B198)</f>
        <v>-1.6086956521739131</v>
      </c>
      <c r="C207" s="27">
        <f>AVERAGE(C176:C206)</f>
        <v>0.5806451612903224</v>
      </c>
      <c r="D207" s="27">
        <f>AVERAGE(D176:D194)</f>
        <v>-177.82456140350914</v>
      </c>
      <c r="E207" s="27">
        <f>AVERAGE(E176:E206)</f>
        <v>-2.161290322580645</v>
      </c>
      <c r="F207" s="27">
        <f>AVERAGE(F176:F206)</f>
        <v>36.838709677419345</v>
      </c>
    </row>
    <row r="208" spans="1:6" ht="15">
      <c r="A208" s="4" t="s">
        <v>16</v>
      </c>
      <c r="B208" s="27">
        <f>_xlfn.STDEV.S(B176:B198)</f>
        <v>1.0761518325953912</v>
      </c>
      <c r="C208" s="27">
        <f>_xlfn.STDEV.S(C176:C206)</f>
        <v>1.596217152997079</v>
      </c>
      <c r="D208" s="27">
        <f>_xlfn.STDEV.S(D176:D194)</f>
        <v>349.96060392777798</v>
      </c>
      <c r="E208" s="27">
        <f>_xlfn.STDEV.S(E176:E206)</f>
        <v>4.3977022348308852</v>
      </c>
      <c r="F208" s="27">
        <f>_xlfn.STDEV.S(F176:F206)</f>
        <v>10.831579676093888</v>
      </c>
    </row>
    <row r="209" spans="1:19" ht="15">
      <c r="A209" s="4"/>
      <c r="B209" s="27"/>
      <c r="C209" s="27"/>
      <c r="D209" s="27"/>
      <c r="E209" s="27"/>
      <c r="F209" s="27"/>
    </row>
    <row r="210" spans="1:19" ht="15">
      <c r="A210" s="4"/>
      <c r="B210" s="27"/>
      <c r="C210" s="27"/>
      <c r="D210" s="27"/>
      <c r="E210" s="27"/>
      <c r="F210" s="27"/>
    </row>
    <row r="212" spans="1:19" s="25" customFormat="1" ht="15">
      <c r="A212" s="25" t="s">
        <v>22</v>
      </c>
    </row>
    <row r="213" spans="1:19" ht="21">
      <c r="A213" s="2"/>
      <c r="B213" s="2">
        <v>1</v>
      </c>
      <c r="C213" s="2">
        <v>2</v>
      </c>
      <c r="D213" s="2">
        <v>3</v>
      </c>
      <c r="E213" s="2">
        <v>5</v>
      </c>
      <c r="F213" s="2">
        <v>8</v>
      </c>
    </row>
    <row r="214" spans="1:19" ht="80">
      <c r="A214" s="26" t="s">
        <v>0</v>
      </c>
      <c r="B214" s="26" t="s">
        <v>1</v>
      </c>
      <c r="C214" s="26" t="s">
        <v>2</v>
      </c>
      <c r="D214" s="6" t="s">
        <v>3</v>
      </c>
      <c r="E214" s="26" t="s">
        <v>5</v>
      </c>
      <c r="F214" s="26" t="s">
        <v>8</v>
      </c>
      <c r="G214" s="33"/>
    </row>
    <row r="215" spans="1:19" ht="30.5" customHeight="1">
      <c r="A215" s="8" t="s">
        <v>10</v>
      </c>
      <c r="B215" s="8" t="s">
        <v>11</v>
      </c>
      <c r="C215" s="8" t="s">
        <v>12</v>
      </c>
      <c r="D215" s="8" t="s">
        <v>11</v>
      </c>
      <c r="E215" s="8" t="s">
        <v>11</v>
      </c>
      <c r="F215" s="8" t="s">
        <v>12</v>
      </c>
      <c r="S215" s="27" t="s">
        <v>23</v>
      </c>
    </row>
    <row r="216" spans="1:19" ht="43">
      <c r="A216" s="10" t="s">
        <v>13</v>
      </c>
      <c r="B216" s="11">
        <v>4.91</v>
      </c>
      <c r="C216" s="11">
        <v>3.55</v>
      </c>
      <c r="D216" s="12">
        <v>3.48</v>
      </c>
      <c r="E216" s="11">
        <v>4.3600000000000003</v>
      </c>
      <c r="F216" s="11">
        <v>3.03</v>
      </c>
      <c r="G216" s="34" t="s">
        <v>24</v>
      </c>
      <c r="H216" s="35">
        <f>SUM(B216:F216)</f>
        <v>19.330000000000002</v>
      </c>
      <c r="N216" s="36" t="s">
        <v>25</v>
      </c>
      <c r="O216" s="37"/>
      <c r="P216" s="37"/>
      <c r="Q216" s="38" t="s">
        <v>26</v>
      </c>
      <c r="R216" s="38" t="s">
        <v>0</v>
      </c>
      <c r="S216" s="39" t="s">
        <v>27</v>
      </c>
    </row>
    <row r="217" spans="1:19" ht="15">
      <c r="A217" s="21">
        <v>1992</v>
      </c>
      <c r="B217" s="21">
        <f t="shared" ref="B217:F226" si="7">(B176-B$207)/B$208</f>
        <v>0.56562246491361867</v>
      </c>
      <c r="C217" s="21">
        <f t="shared" si="7"/>
        <v>-0.36376326378907481</v>
      </c>
      <c r="D217" s="21">
        <f t="shared" si="7"/>
        <v>0.50812737036025668</v>
      </c>
      <c r="E217" s="21">
        <f t="shared" si="7"/>
        <v>0.49145899544145877</v>
      </c>
      <c r="F217" s="21">
        <f t="shared" si="7"/>
        <v>1.7782531171415168</v>
      </c>
      <c r="I217" s="40">
        <f t="shared" ref="I217:I235" si="8">B217*B$216</f>
        <v>2.7772063027258675</v>
      </c>
      <c r="J217" s="40">
        <f t="shared" ref="J217:J235" si="9">C217*C$216</f>
        <v>-1.2913595864512155</v>
      </c>
      <c r="K217" s="40">
        <f t="shared" ref="K217:K235" si="10">D217*D$216</f>
        <v>1.7682832488536933</v>
      </c>
      <c r="L217" s="40">
        <f t="shared" ref="L217:L235" si="11">E217*E$216</f>
        <v>2.1427612201247603</v>
      </c>
      <c r="M217" s="40">
        <f t="shared" ref="M217:M235" si="12">F217*F$216</f>
        <v>5.3881069449387953</v>
      </c>
      <c r="N217" s="35">
        <f t="shared" ref="N217:N235" si="13">SUM(I217:M217)/$H$216</f>
        <v>0.55794092758364722</v>
      </c>
      <c r="O217" s="27"/>
      <c r="P217" s="27"/>
      <c r="Q217" s="32">
        <v>0.557940927583647</v>
      </c>
      <c r="R217" s="32">
        <v>1992</v>
      </c>
      <c r="S217" s="32">
        <f t="shared" ref="S217:S247" si="14">(Q217-$Q$248)/$Q$249</f>
        <v>1.1443640088088773</v>
      </c>
    </row>
    <row r="218" spans="1:19" ht="15">
      <c r="A218" s="21">
        <v>1993</v>
      </c>
      <c r="B218" s="21">
        <f t="shared" si="7"/>
        <v>0.56562246491361867</v>
      </c>
      <c r="C218" s="21">
        <f t="shared" si="7"/>
        <v>-0.36376326378907481</v>
      </c>
      <c r="D218" s="21">
        <f t="shared" si="7"/>
        <v>0.47288530826838038</v>
      </c>
      <c r="E218" s="21">
        <f t="shared" si="7"/>
        <v>0.49145899544145877</v>
      </c>
      <c r="F218" s="21">
        <f t="shared" si="7"/>
        <v>2.2952598850794956</v>
      </c>
      <c r="I218" s="40">
        <f t="shared" si="8"/>
        <v>2.7772063027258675</v>
      </c>
      <c r="J218" s="40">
        <f t="shared" si="9"/>
        <v>-1.2913595864512155</v>
      </c>
      <c r="K218" s="40">
        <f t="shared" si="10"/>
        <v>1.6456408727739638</v>
      </c>
      <c r="L218" s="40">
        <f t="shared" si="11"/>
        <v>2.1427612201247603</v>
      </c>
      <c r="M218" s="40">
        <f t="shared" si="12"/>
        <v>6.9546374517908713</v>
      </c>
      <c r="N218" s="35">
        <f t="shared" si="13"/>
        <v>0.63263767516628289</v>
      </c>
      <c r="O218" s="27"/>
      <c r="P218" s="27"/>
      <c r="Q218" s="32">
        <v>0.632637675166283</v>
      </c>
      <c r="R218" s="32">
        <v>1993</v>
      </c>
      <c r="S218" s="32">
        <f t="shared" si="14"/>
        <v>1.2795822635442493</v>
      </c>
    </row>
    <row r="219" spans="1:19" ht="15">
      <c r="A219" s="21">
        <v>1994</v>
      </c>
      <c r="B219" s="21">
        <f t="shared" si="7"/>
        <v>0.56562246491361867</v>
      </c>
      <c r="C219" s="21">
        <f t="shared" si="7"/>
        <v>-0.36376326378907481</v>
      </c>
      <c r="D219" s="21">
        <f t="shared" si="7"/>
        <v>0.44526315149366624</v>
      </c>
      <c r="E219" s="21">
        <f t="shared" si="7"/>
        <v>0.49145899544145877</v>
      </c>
      <c r="F219" s="21">
        <f t="shared" si="7"/>
        <v>2.0275242373973277</v>
      </c>
      <c r="I219" s="40">
        <f t="shared" si="8"/>
        <v>2.7772063027258675</v>
      </c>
      <c r="J219" s="40">
        <f t="shared" si="9"/>
        <v>-1.2913595864512155</v>
      </c>
      <c r="K219" s="40">
        <f t="shared" si="10"/>
        <v>1.5495157671979585</v>
      </c>
      <c r="L219" s="40">
        <f t="shared" si="11"/>
        <v>2.1427612201247603</v>
      </c>
      <c r="M219" s="40">
        <f t="shared" si="12"/>
        <v>6.1433984393139021</v>
      </c>
      <c r="N219" s="35">
        <f t="shared" si="13"/>
        <v>0.58569695514284903</v>
      </c>
      <c r="O219" s="27"/>
      <c r="P219" s="27"/>
      <c r="Q219" s="32">
        <v>0.58569695514284903</v>
      </c>
      <c r="R219" s="32">
        <v>1994</v>
      </c>
      <c r="S219" s="32">
        <f t="shared" si="14"/>
        <v>1.1946087882189869</v>
      </c>
    </row>
    <row r="220" spans="1:19" ht="15">
      <c r="A220" s="21">
        <v>1995</v>
      </c>
      <c r="B220" s="21">
        <f t="shared" si="7"/>
        <v>0.56562246491361867</v>
      </c>
      <c r="C220" s="21">
        <f t="shared" si="7"/>
        <v>-0.36376326378907481</v>
      </c>
      <c r="D220" s="21">
        <f t="shared" si="7"/>
        <v>0.36620663382810542</v>
      </c>
      <c r="E220" s="21">
        <f t="shared" si="7"/>
        <v>0.49145899544145877</v>
      </c>
      <c r="F220" s="21">
        <f t="shared" si="7"/>
        <v>1.6213046340174873</v>
      </c>
      <c r="I220" s="40">
        <f t="shared" si="8"/>
        <v>2.7772063027258675</v>
      </c>
      <c r="J220" s="40">
        <f t="shared" si="9"/>
        <v>-1.2913595864512155</v>
      </c>
      <c r="K220" s="40">
        <f t="shared" si="10"/>
        <v>1.2743990857218068</v>
      </c>
      <c r="L220" s="40">
        <f t="shared" si="11"/>
        <v>2.1427612201247603</v>
      </c>
      <c r="M220" s="40">
        <f t="shared" si="12"/>
        <v>4.9125530410729858</v>
      </c>
      <c r="N220" s="35">
        <f t="shared" si="13"/>
        <v>0.50778893239494072</v>
      </c>
      <c r="O220" s="27"/>
      <c r="P220" s="27"/>
      <c r="Q220" s="32">
        <v>0.50778893239494105</v>
      </c>
      <c r="R220" s="32">
        <v>1995</v>
      </c>
      <c r="S220" s="32">
        <f t="shared" si="14"/>
        <v>1.0535773885023993</v>
      </c>
    </row>
    <row r="221" spans="1:19" ht="15">
      <c r="A221" s="21">
        <v>1996</v>
      </c>
      <c r="B221" s="21">
        <f t="shared" si="7"/>
        <v>0.56562246491361867</v>
      </c>
      <c r="C221" s="21">
        <f t="shared" si="7"/>
        <v>-0.36376326378907481</v>
      </c>
      <c r="D221" s="21">
        <f t="shared" si="7"/>
        <v>0.33191705990087433</v>
      </c>
      <c r="E221" s="21">
        <f t="shared" si="7"/>
        <v>0.49145899544145877</v>
      </c>
      <c r="F221" s="21">
        <f t="shared" si="7"/>
        <v>1.4643561508934584</v>
      </c>
      <c r="I221" s="40">
        <f t="shared" si="8"/>
        <v>2.7772063027258675</v>
      </c>
      <c r="J221" s="40">
        <f t="shared" si="9"/>
        <v>-1.2913595864512155</v>
      </c>
      <c r="K221" s="40">
        <f t="shared" si="10"/>
        <v>1.1550713684550427</v>
      </c>
      <c r="L221" s="40">
        <f t="shared" si="11"/>
        <v>2.1427612201247603</v>
      </c>
      <c r="M221" s="40">
        <f t="shared" si="12"/>
        <v>4.4369991372071782</v>
      </c>
      <c r="N221" s="35">
        <f t="shared" si="13"/>
        <v>0.47701388732858935</v>
      </c>
      <c r="O221" s="27"/>
      <c r="P221" s="27"/>
      <c r="Q221" s="32">
        <v>0.47701388732858901</v>
      </c>
      <c r="R221" s="32">
        <v>1996</v>
      </c>
      <c r="S221" s="32">
        <f t="shared" si="14"/>
        <v>0.99786749459208013</v>
      </c>
    </row>
    <row r="222" spans="1:19" ht="15">
      <c r="A222" s="21">
        <v>1997</v>
      </c>
      <c r="B222" s="21">
        <f t="shared" si="7"/>
        <v>-2.2220882550177876</v>
      </c>
      <c r="C222" s="21">
        <f t="shared" si="7"/>
        <v>-0.36376326378907481</v>
      </c>
      <c r="D222" s="21">
        <f t="shared" si="7"/>
        <v>0.35096682319378059</v>
      </c>
      <c r="E222" s="21">
        <f t="shared" si="7"/>
        <v>0.49145899544145877</v>
      </c>
      <c r="F222" s="21">
        <f t="shared" si="7"/>
        <v>0.96581391038183539</v>
      </c>
      <c r="I222" s="40">
        <f t="shared" si="8"/>
        <v>-10.910453332137337</v>
      </c>
      <c r="J222" s="40">
        <f t="shared" si="9"/>
        <v>-1.2913595864512155</v>
      </c>
      <c r="K222" s="40">
        <f t="shared" si="10"/>
        <v>1.2213645447143564</v>
      </c>
      <c r="L222" s="40">
        <f t="shared" si="11"/>
        <v>2.1427612201247603</v>
      </c>
      <c r="M222" s="40">
        <f t="shared" si="12"/>
        <v>2.9264161484569611</v>
      </c>
      <c r="N222" s="35">
        <f t="shared" si="13"/>
        <v>-0.30580812236381139</v>
      </c>
      <c r="O222" s="27"/>
      <c r="P222" s="27"/>
      <c r="Q222" s="32">
        <v>-0.305808122363811</v>
      </c>
      <c r="R222" s="32">
        <v>1997</v>
      </c>
      <c r="S222" s="32">
        <f t="shared" si="14"/>
        <v>-0.41921998705416352</v>
      </c>
    </row>
    <row r="223" spans="1:19" ht="15">
      <c r="A223" s="21">
        <v>1998</v>
      </c>
      <c r="B223" s="21">
        <f t="shared" si="7"/>
        <v>0.56562246491361867</v>
      </c>
      <c r="C223" s="21">
        <f t="shared" si="7"/>
        <v>-0.36376326378907481</v>
      </c>
      <c r="D223" s="21">
        <f t="shared" si="7"/>
        <v>0.42145094737753364</v>
      </c>
      <c r="E223" s="21">
        <f t="shared" si="7"/>
        <v>0.49145899544145877</v>
      </c>
      <c r="F223" s="21">
        <f t="shared" si="7"/>
        <v>0.77193637240509383</v>
      </c>
      <c r="I223" s="40">
        <f t="shared" si="8"/>
        <v>2.7772063027258675</v>
      </c>
      <c r="J223" s="40">
        <f t="shared" si="9"/>
        <v>-1.2913595864512155</v>
      </c>
      <c r="K223" s="40">
        <f t="shared" si="10"/>
        <v>1.466649296873817</v>
      </c>
      <c r="L223" s="40">
        <f t="shared" si="11"/>
        <v>2.1427612201247603</v>
      </c>
      <c r="M223" s="40">
        <f t="shared" si="12"/>
        <v>2.3389672083874342</v>
      </c>
      <c r="N223" s="35">
        <f t="shared" si="13"/>
        <v>0.38459515994105864</v>
      </c>
      <c r="O223" s="27"/>
      <c r="P223" s="27"/>
      <c r="Q223" s="32">
        <v>0.38459515994105897</v>
      </c>
      <c r="R223" s="32">
        <v>1998</v>
      </c>
      <c r="S223" s="32">
        <f t="shared" si="14"/>
        <v>0.83056838952219736</v>
      </c>
    </row>
    <row r="224" spans="1:19" ht="15">
      <c r="A224" s="21">
        <v>1999</v>
      </c>
      <c r="B224" s="21">
        <f t="shared" si="7"/>
        <v>-1.2928513483739854</v>
      </c>
      <c r="C224" s="21">
        <f t="shared" si="7"/>
        <v>-0.36376326378907481</v>
      </c>
      <c r="D224" s="21">
        <f t="shared" si="7"/>
        <v>0.48241018991483331</v>
      </c>
      <c r="E224" s="21">
        <f t="shared" si="7"/>
        <v>0.49145899544145877</v>
      </c>
      <c r="F224" s="21">
        <f t="shared" si="7"/>
        <v>0.62422015299424272</v>
      </c>
      <c r="I224" s="40">
        <f t="shared" si="8"/>
        <v>-6.3479001205162682</v>
      </c>
      <c r="J224" s="40">
        <f t="shared" si="9"/>
        <v>-1.2913595864512155</v>
      </c>
      <c r="K224" s="40">
        <f t="shared" si="10"/>
        <v>1.67878746090362</v>
      </c>
      <c r="L224" s="40">
        <f t="shared" si="11"/>
        <v>2.1427612201247603</v>
      </c>
      <c r="M224" s="40">
        <f t="shared" si="12"/>
        <v>1.8913870635725554</v>
      </c>
      <c r="N224" s="35">
        <f t="shared" si="13"/>
        <v>-9.9654628161745876E-2</v>
      </c>
      <c r="O224" s="27"/>
      <c r="P224" s="27"/>
      <c r="Q224" s="32">
        <v>-9.9654628161745806E-2</v>
      </c>
      <c r="R224" s="32">
        <v>1999</v>
      </c>
      <c r="S224" s="32">
        <f t="shared" si="14"/>
        <v>-4.6034853889384726E-2</v>
      </c>
    </row>
    <row r="225" spans="1:19" ht="15">
      <c r="A225" s="21">
        <v>2000</v>
      </c>
      <c r="B225" s="21">
        <f t="shared" si="7"/>
        <v>-2.2220882550177876</v>
      </c>
      <c r="C225" s="21">
        <f t="shared" si="7"/>
        <v>-0.36376326378907481</v>
      </c>
      <c r="D225" s="21">
        <f t="shared" si="7"/>
        <v>-5.0130956033859499E-4</v>
      </c>
      <c r="E225" s="21">
        <f t="shared" si="7"/>
        <v>0.49145899544145877</v>
      </c>
      <c r="F225" s="21">
        <f t="shared" si="7"/>
        <v>0.3195554504593619</v>
      </c>
      <c r="I225" s="40">
        <f t="shared" si="8"/>
        <v>-10.910453332137337</v>
      </c>
      <c r="J225" s="40">
        <f t="shared" si="9"/>
        <v>-1.2913595864512155</v>
      </c>
      <c r="K225" s="40">
        <f t="shared" si="10"/>
        <v>-1.7445572699783106E-3</v>
      </c>
      <c r="L225" s="40">
        <f t="shared" si="11"/>
        <v>2.1427612201247603</v>
      </c>
      <c r="M225" s="40">
        <f t="shared" si="12"/>
        <v>0.96825301489186655</v>
      </c>
      <c r="N225" s="35">
        <f t="shared" si="13"/>
        <v>-0.47038506160589255</v>
      </c>
      <c r="O225" s="27"/>
      <c r="P225" s="27"/>
      <c r="Q225" s="32">
        <v>-0.470385061605893</v>
      </c>
      <c r="R225" s="32">
        <v>2000</v>
      </c>
      <c r="S225" s="32">
        <f t="shared" si="14"/>
        <v>-0.71714201464157079</v>
      </c>
    </row>
    <row r="226" spans="1:19" ht="15">
      <c r="A226" s="21">
        <v>2001</v>
      </c>
      <c r="B226" s="21">
        <f t="shared" si="7"/>
        <v>0.56562246491361867</v>
      </c>
      <c r="C226" s="21">
        <f t="shared" si="7"/>
        <v>-0.36376326378907481</v>
      </c>
      <c r="D226" s="21">
        <f t="shared" si="7"/>
        <v>-2.3683868868685876</v>
      </c>
      <c r="E226" s="21">
        <f t="shared" si="7"/>
        <v>0.49145899544145877</v>
      </c>
      <c r="F226" s="21">
        <f t="shared" si="7"/>
        <v>-9.5896416633656723E-2</v>
      </c>
      <c r="I226" s="40">
        <f t="shared" si="8"/>
        <v>2.7772063027258675</v>
      </c>
      <c r="J226" s="40">
        <f t="shared" si="9"/>
        <v>-1.2913595864512155</v>
      </c>
      <c r="K226" s="40">
        <f t="shared" si="10"/>
        <v>-8.2419863663026849</v>
      </c>
      <c r="L226" s="40">
        <f t="shared" si="11"/>
        <v>2.1427612201247603</v>
      </c>
      <c r="M226" s="40">
        <f t="shared" si="12"/>
        <v>-0.29056614239997985</v>
      </c>
      <c r="N226" s="35">
        <f t="shared" si="13"/>
        <v>-0.25369604616157537</v>
      </c>
      <c r="O226" s="27"/>
      <c r="P226" s="27"/>
      <c r="Q226" s="32">
        <v>-0.25369604616157498</v>
      </c>
      <c r="R226" s="32">
        <v>2001</v>
      </c>
      <c r="S226" s="32">
        <f t="shared" si="14"/>
        <v>-0.32488517030852659</v>
      </c>
    </row>
    <row r="227" spans="1:19" ht="15">
      <c r="A227" s="21">
        <v>2002</v>
      </c>
      <c r="B227" s="21">
        <f t="shared" ref="B227:F235" si="15">(B186-B$207)/B$208</f>
        <v>0.56562246491361867</v>
      </c>
      <c r="C227" s="21">
        <f t="shared" si="15"/>
        <v>-0.36376326378907481</v>
      </c>
      <c r="D227" s="21">
        <f t="shared" si="15"/>
        <v>-2.3598144933867795</v>
      </c>
      <c r="E227" s="21">
        <f t="shared" si="15"/>
        <v>0.49145899544145877</v>
      </c>
      <c r="F227" s="21">
        <f t="shared" si="15"/>
        <v>-0.40979338288171513</v>
      </c>
      <c r="I227" s="40">
        <f t="shared" si="8"/>
        <v>2.7772063027258675</v>
      </c>
      <c r="J227" s="40">
        <f t="shared" si="9"/>
        <v>-1.2913595864512155</v>
      </c>
      <c r="K227" s="40">
        <f t="shared" si="10"/>
        <v>-8.2121544369859922</v>
      </c>
      <c r="L227" s="40">
        <f t="shared" si="11"/>
        <v>2.1427612201247603</v>
      </c>
      <c r="M227" s="40">
        <f t="shared" si="12"/>
        <v>-1.2416739501315968</v>
      </c>
      <c r="N227" s="35">
        <f t="shared" si="13"/>
        <v>-0.30135646408267852</v>
      </c>
      <c r="O227" s="27"/>
      <c r="P227" s="27"/>
      <c r="Q227" s="32">
        <v>-0.30135646408267802</v>
      </c>
      <c r="R227" s="32">
        <v>2002</v>
      </c>
      <c r="S227" s="32">
        <f t="shared" si="14"/>
        <v>-0.41116146398678177</v>
      </c>
    </row>
    <row r="228" spans="1:19" ht="15">
      <c r="A228" s="21">
        <v>2003</v>
      </c>
      <c r="B228" s="21">
        <f t="shared" si="15"/>
        <v>0.56562246491361867</v>
      </c>
      <c r="C228" s="21">
        <f t="shared" si="15"/>
        <v>-0.36376326378907481</v>
      </c>
      <c r="D228" s="21">
        <f t="shared" si="15"/>
        <v>-1.9492920944246417</v>
      </c>
      <c r="E228" s="21">
        <f t="shared" si="15"/>
        <v>0.49145899544145877</v>
      </c>
      <c r="F228" s="21">
        <f t="shared" si="15"/>
        <v>-0.28054169089722059</v>
      </c>
      <c r="I228" s="40">
        <f t="shared" si="8"/>
        <v>2.7772063027258675</v>
      </c>
      <c r="J228" s="40">
        <f t="shared" si="9"/>
        <v>-1.2913595864512155</v>
      </c>
      <c r="K228" s="40">
        <f t="shared" si="10"/>
        <v>-6.7835364885977532</v>
      </c>
      <c r="L228" s="40">
        <f t="shared" si="11"/>
        <v>2.1427612201247603</v>
      </c>
      <c r="M228" s="40">
        <f t="shared" si="12"/>
        <v>-0.8500413234185783</v>
      </c>
      <c r="N228" s="35">
        <f t="shared" si="13"/>
        <v>-0.20718933655545366</v>
      </c>
      <c r="O228" s="27"/>
      <c r="P228" s="27"/>
      <c r="Q228" s="32">
        <v>-0.20718933655545499</v>
      </c>
      <c r="R228" s="32">
        <v>2003</v>
      </c>
      <c r="S228" s="32">
        <f t="shared" si="14"/>
        <v>-0.24069735343648191</v>
      </c>
    </row>
    <row r="229" spans="1:19" ht="15">
      <c r="A229" s="21">
        <v>2004</v>
      </c>
      <c r="B229" s="21">
        <f t="shared" si="15"/>
        <v>0.56562246491361867</v>
      </c>
      <c r="C229" s="21">
        <f t="shared" si="15"/>
        <v>-0.36376326378907481</v>
      </c>
      <c r="D229" s="21">
        <f t="shared" si="15"/>
        <v>0.41287855389572586</v>
      </c>
      <c r="E229" s="21">
        <f t="shared" si="15"/>
        <v>0.49145899544145877</v>
      </c>
      <c r="F229" s="21">
        <f t="shared" si="15"/>
        <v>-0.8714065685406247</v>
      </c>
      <c r="I229" s="40">
        <f t="shared" si="8"/>
        <v>2.7772063027258675</v>
      </c>
      <c r="J229" s="40">
        <f t="shared" si="9"/>
        <v>-1.2913595864512155</v>
      </c>
      <c r="K229" s="40">
        <f t="shared" si="10"/>
        <v>1.4368173675571261</v>
      </c>
      <c r="L229" s="40">
        <f t="shared" si="11"/>
        <v>2.1427612201247603</v>
      </c>
      <c r="M229" s="40">
        <f t="shared" si="12"/>
        <v>-2.6403619026780927</v>
      </c>
      <c r="N229" s="35">
        <f t="shared" si="13"/>
        <v>0.12545594419443587</v>
      </c>
      <c r="O229" s="27"/>
      <c r="P229" s="27"/>
      <c r="Q229" s="32">
        <v>0.12545594419443601</v>
      </c>
      <c r="R229" s="32">
        <v>2004</v>
      </c>
      <c r="S229" s="32">
        <f t="shared" si="14"/>
        <v>0.36146694105569321</v>
      </c>
    </row>
    <row r="230" spans="1:19" ht="15">
      <c r="A230" s="21">
        <v>2005</v>
      </c>
      <c r="B230" s="21">
        <f t="shared" si="15"/>
        <v>0.56562246491361867</v>
      </c>
      <c r="C230" s="21">
        <f t="shared" si="15"/>
        <v>-0.36376326378907481</v>
      </c>
      <c r="D230" s="21">
        <f t="shared" si="15"/>
        <v>0.41287855389572586</v>
      </c>
      <c r="E230" s="21">
        <f t="shared" si="15"/>
        <v>0.49145899544145877</v>
      </c>
      <c r="F230" s="21">
        <f t="shared" si="15"/>
        <v>-0.96372920567240672</v>
      </c>
      <c r="I230" s="40">
        <f t="shared" si="8"/>
        <v>2.7772063027258675</v>
      </c>
      <c r="J230" s="40">
        <f t="shared" si="9"/>
        <v>-1.2913595864512155</v>
      </c>
      <c r="K230" s="40">
        <f t="shared" si="10"/>
        <v>1.4368173675571261</v>
      </c>
      <c r="L230" s="40">
        <f t="shared" si="11"/>
        <v>2.1427612201247603</v>
      </c>
      <c r="M230" s="40">
        <f t="shared" si="12"/>
        <v>-2.9200994931873923</v>
      </c>
      <c r="N230" s="35">
        <f t="shared" si="13"/>
        <v>0.11098426336105256</v>
      </c>
      <c r="O230" s="27"/>
      <c r="P230" s="27"/>
      <c r="Q230" s="32">
        <v>0.11098426336105301</v>
      </c>
      <c r="R230" s="32">
        <v>2005</v>
      </c>
      <c r="S230" s="32">
        <f t="shared" si="14"/>
        <v>0.33526987774697875</v>
      </c>
    </row>
    <row r="231" spans="1:19" ht="15">
      <c r="A231" s="21">
        <v>2006</v>
      </c>
      <c r="B231" s="21">
        <f t="shared" si="15"/>
        <v>0.56562246491361867</v>
      </c>
      <c r="C231" s="21">
        <f t="shared" si="15"/>
        <v>-0.36376326378907481</v>
      </c>
      <c r="D231" s="21">
        <f t="shared" si="15"/>
        <v>0.49384004789057701</v>
      </c>
      <c r="E231" s="21">
        <f t="shared" si="15"/>
        <v>0.49145899544145877</v>
      </c>
      <c r="F231" s="21">
        <f t="shared" si="15"/>
        <v>-1.0745163702305449</v>
      </c>
      <c r="I231" s="40">
        <f t="shared" si="8"/>
        <v>2.7772063027258675</v>
      </c>
      <c r="J231" s="40">
        <f t="shared" si="9"/>
        <v>-1.2913595864512155</v>
      </c>
      <c r="K231" s="40">
        <f t="shared" si="10"/>
        <v>1.7185633666592079</v>
      </c>
      <c r="L231" s="40">
        <f t="shared" si="11"/>
        <v>2.1427612201247603</v>
      </c>
      <c r="M231" s="40">
        <f t="shared" si="12"/>
        <v>-3.2557846017985508</v>
      </c>
      <c r="N231" s="35">
        <f t="shared" si="13"/>
        <v>0.10819382831143659</v>
      </c>
      <c r="O231" s="27"/>
      <c r="P231" s="27"/>
      <c r="Q231" s="32">
        <v>0.10819382831143699</v>
      </c>
      <c r="R231" s="32">
        <v>2006</v>
      </c>
      <c r="S231" s="32">
        <f t="shared" si="14"/>
        <v>0.33021854995062366</v>
      </c>
    </row>
    <row r="232" spans="1:19" ht="15">
      <c r="A232" s="21">
        <v>2007</v>
      </c>
      <c r="B232" s="21">
        <f t="shared" si="15"/>
        <v>0.56562246491361867</v>
      </c>
      <c r="C232" s="21">
        <f t="shared" si="15"/>
        <v>-0.36376326378907481</v>
      </c>
      <c r="D232" s="21">
        <f t="shared" si="15"/>
        <v>0.50145995320773951</v>
      </c>
      <c r="E232" s="21">
        <f t="shared" si="15"/>
        <v>0.49145899544145877</v>
      </c>
      <c r="F232" s="21">
        <f t="shared" si="15"/>
        <v>-1.3330197541995343</v>
      </c>
      <c r="I232" s="40">
        <f t="shared" si="8"/>
        <v>2.7772063027258675</v>
      </c>
      <c r="J232" s="40">
        <f t="shared" si="9"/>
        <v>-1.2913595864512155</v>
      </c>
      <c r="K232" s="40">
        <f t="shared" si="10"/>
        <v>1.7450806371629335</v>
      </c>
      <c r="L232" s="40">
        <f t="shared" si="11"/>
        <v>2.1427612201247603</v>
      </c>
      <c r="M232" s="40">
        <f t="shared" si="12"/>
        <v>-4.0390498552245884</v>
      </c>
      <c r="N232" s="35">
        <f t="shared" si="13"/>
        <v>6.9044941455652209E-2</v>
      </c>
      <c r="O232" s="27"/>
      <c r="P232" s="27"/>
      <c r="Q232" s="32">
        <v>6.9044941455652306E-2</v>
      </c>
      <c r="R232" s="32">
        <v>2007</v>
      </c>
      <c r="S232" s="32">
        <f t="shared" si="14"/>
        <v>0.25935008074966592</v>
      </c>
    </row>
    <row r="233" spans="1:19" ht="15">
      <c r="A233" s="21">
        <v>2008</v>
      </c>
      <c r="B233" s="21">
        <f t="shared" si="15"/>
        <v>0.56562246491361867</v>
      </c>
      <c r="C233" s="21">
        <f t="shared" si="15"/>
        <v>-0.36376326378907481</v>
      </c>
      <c r="D233" s="21">
        <f t="shared" si="15"/>
        <v>0.50050746504309418</v>
      </c>
      <c r="E233" s="21">
        <f t="shared" si="15"/>
        <v>0.49145899544145877</v>
      </c>
      <c r="F233" s="21">
        <f t="shared" si="15"/>
        <v>-1.2406971170677525</v>
      </c>
      <c r="I233" s="40">
        <f t="shared" si="8"/>
        <v>2.7772063027258675</v>
      </c>
      <c r="J233" s="40">
        <f t="shared" si="9"/>
        <v>-1.2913595864512155</v>
      </c>
      <c r="K233" s="40">
        <f t="shared" si="10"/>
        <v>1.7417659783499677</v>
      </c>
      <c r="L233" s="40">
        <f t="shared" si="11"/>
        <v>2.1427612201247603</v>
      </c>
      <c r="M233" s="40">
        <f t="shared" si="12"/>
        <v>-3.7593122647152901</v>
      </c>
      <c r="N233" s="35">
        <f t="shared" si="13"/>
        <v>8.3345144854324357E-2</v>
      </c>
      <c r="O233" s="27"/>
      <c r="P233" s="27"/>
      <c r="Q233" s="32">
        <v>8.3345144854324399E-2</v>
      </c>
      <c r="R233" s="32">
        <v>2008</v>
      </c>
      <c r="S233" s="32">
        <f t="shared" si="14"/>
        <v>0.28523673055045018</v>
      </c>
    </row>
    <row r="234" spans="1:19" ht="15">
      <c r="A234" s="21">
        <v>2009</v>
      </c>
      <c r="B234" s="21">
        <f t="shared" si="15"/>
        <v>0.56562246491361867</v>
      </c>
      <c r="C234" s="21">
        <f t="shared" si="15"/>
        <v>-0.36376326378907481</v>
      </c>
      <c r="D234" s="21">
        <f t="shared" si="15"/>
        <v>0.49765000054915831</v>
      </c>
      <c r="E234" s="21">
        <f t="shared" si="15"/>
        <v>0.49145899544145877</v>
      </c>
      <c r="F234" s="21">
        <f t="shared" si="15"/>
        <v>-0.54827733857938799</v>
      </c>
      <c r="I234" s="40">
        <f t="shared" si="8"/>
        <v>2.7772063027258675</v>
      </c>
      <c r="J234" s="40">
        <f t="shared" si="9"/>
        <v>-1.2913595864512155</v>
      </c>
      <c r="K234" s="40">
        <f t="shared" si="10"/>
        <v>1.7318220019110708</v>
      </c>
      <c r="L234" s="40">
        <f t="shared" si="11"/>
        <v>2.1427612201247603</v>
      </c>
      <c r="M234" s="40">
        <f t="shared" si="12"/>
        <v>-1.6612803358955455</v>
      </c>
      <c r="N234" s="35">
        <f t="shared" si="13"/>
        <v>0.19136831880056582</v>
      </c>
      <c r="O234" s="27"/>
      <c r="P234" s="27"/>
      <c r="Q234" s="32">
        <v>0.19136831880056601</v>
      </c>
      <c r="R234" s="32">
        <v>2009</v>
      </c>
      <c r="S234" s="32">
        <f t="shared" si="14"/>
        <v>0.48078346484202156</v>
      </c>
    </row>
    <row r="235" spans="1:19" ht="15">
      <c r="A235" s="21">
        <v>2010</v>
      </c>
      <c r="B235" s="21">
        <f t="shared" si="15"/>
        <v>0.56562246491361867</v>
      </c>
      <c r="C235" s="21">
        <f t="shared" si="15"/>
        <v>-0.36376326378907481</v>
      </c>
      <c r="D235" s="21">
        <f t="shared" si="15"/>
        <v>0.47955272542089739</v>
      </c>
      <c r="E235" s="21">
        <f t="shared" si="15"/>
        <v>0.49145899544145877</v>
      </c>
      <c r="F235" s="21">
        <f t="shared" si="15"/>
        <v>-0.51134828372667507</v>
      </c>
      <c r="I235" s="40">
        <f t="shared" si="8"/>
        <v>2.7772063027258675</v>
      </c>
      <c r="J235" s="40">
        <f t="shared" si="9"/>
        <v>-1.2913595864512155</v>
      </c>
      <c r="K235" s="40">
        <f t="shared" si="10"/>
        <v>1.6688434844647229</v>
      </c>
      <c r="L235" s="40">
        <f t="shared" si="11"/>
        <v>2.1427612201247603</v>
      </c>
      <c r="M235" s="40">
        <f t="shared" si="12"/>
        <v>-1.5493852996918254</v>
      </c>
      <c r="N235" s="35">
        <f t="shared" si="13"/>
        <v>0.19389891987440816</v>
      </c>
      <c r="O235" s="27"/>
      <c r="P235" s="27"/>
      <c r="Q235" s="32">
        <v>0.19389891987440799</v>
      </c>
      <c r="R235" s="32">
        <v>2010</v>
      </c>
      <c r="S235" s="32">
        <f t="shared" si="14"/>
        <v>0.48536443351482517</v>
      </c>
    </row>
    <row r="236" spans="1:19" ht="15">
      <c r="A236" s="21">
        <v>2011</v>
      </c>
      <c r="B236" s="21">
        <f t="shared" ref="B236:C239" si="16">(B195-B$207)/B$208</f>
        <v>-1.2928513483739854</v>
      </c>
      <c r="C236" s="21">
        <f t="shared" si="16"/>
        <v>-0.36376326378907481</v>
      </c>
      <c r="D236" s="23"/>
      <c r="E236" s="21">
        <f t="shared" ref="E236:F247" si="17">(E195-E$207)/E$208</f>
        <v>0.49145899544145877</v>
      </c>
      <c r="F236" s="21">
        <f t="shared" si="17"/>
        <v>-0.20668358119179464</v>
      </c>
      <c r="G236" s="27" t="s">
        <v>24</v>
      </c>
      <c r="H236" s="35">
        <f>B216+C216+E216+F216</f>
        <v>15.85</v>
      </c>
      <c r="I236" s="40">
        <f t="shared" ref="I236:J239" si="18">B236*B$216</f>
        <v>-6.3479001205162682</v>
      </c>
      <c r="J236" s="40">
        <f t="shared" si="18"/>
        <v>-1.2913595864512155</v>
      </c>
      <c r="K236" s="40"/>
      <c r="L236" s="40">
        <f t="shared" ref="L236:L247" si="19">E236*E$216</f>
        <v>2.1427612201247603</v>
      </c>
      <c r="M236" s="40">
        <f t="shared" ref="M236:M247" si="20">F236*F$216</f>
        <v>-0.62625125101113777</v>
      </c>
      <c r="N236" s="35"/>
      <c r="O236" s="35">
        <f>(I236+J236+L236+M236)/$H$236</f>
        <v>-0.38629335885513322</v>
      </c>
      <c r="P236" s="27"/>
      <c r="Q236" s="32">
        <v>-0.386293358855133</v>
      </c>
      <c r="R236" s="32">
        <v>2011</v>
      </c>
      <c r="S236" s="32">
        <f t="shared" si="14"/>
        <v>-0.56491673507228102</v>
      </c>
    </row>
    <row r="237" spans="1:19" ht="15">
      <c r="A237" s="21">
        <v>2012</v>
      </c>
      <c r="B237" s="21">
        <f t="shared" si="16"/>
        <v>0.56562246491361867</v>
      </c>
      <c r="C237" s="21">
        <f t="shared" si="16"/>
        <v>2.9774696776809448</v>
      </c>
      <c r="D237" s="23"/>
      <c r="E237" s="21">
        <f t="shared" si="17"/>
        <v>0.49145899544145877</v>
      </c>
      <c r="F237" s="21">
        <f t="shared" si="17"/>
        <v>-9.5896416633656723E-2</v>
      </c>
      <c r="I237" s="40">
        <f t="shared" si="18"/>
        <v>2.7772063027258675</v>
      </c>
      <c r="J237" s="40">
        <f t="shared" si="18"/>
        <v>10.570017355767353</v>
      </c>
      <c r="K237" s="40"/>
      <c r="L237" s="40">
        <f t="shared" si="19"/>
        <v>2.1427612201247603</v>
      </c>
      <c r="M237" s="40">
        <f t="shared" si="20"/>
        <v>-0.29056614239997985</v>
      </c>
      <c r="N237" s="35"/>
      <c r="O237" s="35">
        <f>(I237+J237+L237+M237)/$H$236</f>
        <v>0.95895386348378564</v>
      </c>
      <c r="P237" s="27"/>
      <c r="Q237" s="32">
        <v>0.95895386348378597</v>
      </c>
      <c r="R237" s="32">
        <v>2012</v>
      </c>
      <c r="S237" s="32">
        <f t="shared" si="14"/>
        <v>1.8702894483166257</v>
      </c>
    </row>
    <row r="238" spans="1:19" ht="15">
      <c r="A238" s="21">
        <v>2013</v>
      </c>
      <c r="B238" s="21">
        <f t="shared" si="16"/>
        <v>-1.2928513483739854</v>
      </c>
      <c r="C238" s="21">
        <f t="shared" si="16"/>
        <v>2.9774696776809448</v>
      </c>
      <c r="D238" s="23"/>
      <c r="E238" s="21">
        <f t="shared" si="17"/>
        <v>0.49145899544145877</v>
      </c>
      <c r="F238" s="21">
        <f t="shared" si="17"/>
        <v>-0.44672243773442777</v>
      </c>
      <c r="I238" s="40">
        <f t="shared" si="18"/>
        <v>-6.3479001205162682</v>
      </c>
      <c r="J238" s="40">
        <f t="shared" si="18"/>
        <v>10.570017355767353</v>
      </c>
      <c r="K238" s="40"/>
      <c r="L238" s="40">
        <f t="shared" si="19"/>
        <v>2.1427612201247603</v>
      </c>
      <c r="M238" s="40">
        <f t="shared" si="20"/>
        <v>-1.353568986335316</v>
      </c>
      <c r="N238" s="35"/>
      <c r="O238" s="35">
        <f>(I238+J238+L238+M238)/$H$236</f>
        <v>0.31617094441896088</v>
      </c>
      <c r="P238" s="27"/>
      <c r="Q238" s="32">
        <v>0.31617094441896099</v>
      </c>
      <c r="R238" s="32">
        <v>2013</v>
      </c>
      <c r="S238" s="32">
        <f t="shared" si="14"/>
        <v>0.70670485725394894</v>
      </c>
    </row>
    <row r="239" spans="1:19" ht="15">
      <c r="A239" s="21">
        <v>2014</v>
      </c>
      <c r="B239" s="21">
        <f t="shared" si="16"/>
        <v>-1.2928513483739854</v>
      </c>
      <c r="C239" s="21">
        <f t="shared" si="16"/>
        <v>2.9774696776809448</v>
      </c>
      <c r="D239" s="23"/>
      <c r="E239" s="21">
        <f t="shared" si="17"/>
        <v>-0.41810690656959931</v>
      </c>
      <c r="F239" s="21">
        <f t="shared" si="17"/>
        <v>1.4890747924481845E-2</v>
      </c>
      <c r="I239" s="40">
        <f t="shared" si="18"/>
        <v>-6.3479001205162682</v>
      </c>
      <c r="J239" s="40">
        <f t="shared" si="18"/>
        <v>10.570017355767353</v>
      </c>
      <c r="K239" s="40"/>
      <c r="L239" s="40">
        <f t="shared" si="19"/>
        <v>-1.8229461126434532</v>
      </c>
      <c r="M239" s="40">
        <f t="shared" si="20"/>
        <v>4.5118966211179987E-2</v>
      </c>
      <c r="N239" s="35"/>
      <c r="O239" s="35">
        <f>(I239+J239+L239+M239)/$H$236</f>
        <v>0.1542138857298935</v>
      </c>
      <c r="P239" s="27"/>
      <c r="Q239" s="32">
        <v>0.154213885729894</v>
      </c>
      <c r="R239" s="32">
        <v>2014</v>
      </c>
      <c r="S239" s="32">
        <f t="shared" si="14"/>
        <v>0.41352541468474369</v>
      </c>
    </row>
    <row r="240" spans="1:19" ht="15">
      <c r="A240" s="21">
        <v>2015</v>
      </c>
      <c r="B240" s="23"/>
      <c r="C240" s="21">
        <f t="shared" ref="C240:C247" si="21">(C199-C$207)/C$208</f>
        <v>-0.36376326378907481</v>
      </c>
      <c r="D240" s="23"/>
      <c r="E240" s="21">
        <f t="shared" si="17"/>
        <v>-0.41810690656959931</v>
      </c>
      <c r="F240" s="21">
        <f t="shared" si="17"/>
        <v>0.15337470362215472</v>
      </c>
      <c r="G240" s="27" t="s">
        <v>24</v>
      </c>
      <c r="H240" s="35">
        <f>C216+E216+F216</f>
        <v>10.94</v>
      </c>
      <c r="I240" s="40"/>
      <c r="J240" s="40">
        <f t="shared" ref="J240:J247" si="22">C240*C$216</f>
        <v>-1.2913595864512155</v>
      </c>
      <c r="K240" s="40"/>
      <c r="L240" s="40">
        <f t="shared" si="19"/>
        <v>-1.8229461126434532</v>
      </c>
      <c r="M240" s="40">
        <f t="shared" si="20"/>
        <v>0.46472535197512876</v>
      </c>
      <c r="N240" s="35"/>
      <c r="O240" s="27"/>
      <c r="P240" s="35">
        <f t="shared" ref="P240:P247" si="23">(J240+L240+M240)/$H$240</f>
        <v>-0.24219198785370569</v>
      </c>
      <c r="Q240" s="32">
        <v>-0.24219198785370599</v>
      </c>
      <c r="R240" s="32">
        <v>2015</v>
      </c>
      <c r="S240" s="32">
        <f t="shared" si="14"/>
        <v>-0.30406018478900171</v>
      </c>
    </row>
    <row r="241" spans="1:19" ht="15">
      <c r="A241" s="21">
        <v>2016</v>
      </c>
      <c r="B241" s="23"/>
      <c r="C241" s="21">
        <f t="shared" si="21"/>
        <v>-0.36376326378907481</v>
      </c>
      <c r="D241" s="23"/>
      <c r="E241" s="21">
        <f t="shared" si="17"/>
        <v>-0.41810690656959931</v>
      </c>
      <c r="F241" s="21">
        <f t="shared" si="17"/>
        <v>0.35648450531207521</v>
      </c>
      <c r="I241" s="40"/>
      <c r="J241" s="40">
        <f t="shared" si="22"/>
        <v>-1.2913595864512155</v>
      </c>
      <c r="K241" s="40"/>
      <c r="L241" s="40">
        <f t="shared" si="19"/>
        <v>-1.8229461126434532</v>
      </c>
      <c r="M241" s="40">
        <f t="shared" si="20"/>
        <v>1.0801480510955879</v>
      </c>
      <c r="N241" s="35"/>
      <c r="O241" s="27"/>
      <c r="P241" s="35">
        <f t="shared" si="23"/>
        <v>-0.18593762778785017</v>
      </c>
      <c r="Q241" s="32">
        <v>-0.18593762778785</v>
      </c>
      <c r="R241" s="32">
        <v>2016</v>
      </c>
      <c r="S241" s="32">
        <f t="shared" si="14"/>
        <v>-0.20222688366775599</v>
      </c>
    </row>
    <row r="242" spans="1:19" ht="15">
      <c r="A242" s="21">
        <v>2017</v>
      </c>
      <c r="B242" s="23"/>
      <c r="C242" s="21">
        <f t="shared" si="21"/>
        <v>-0.36376326378907481</v>
      </c>
      <c r="D242" s="23"/>
      <c r="E242" s="21">
        <f t="shared" si="17"/>
        <v>-0.87288985757512838</v>
      </c>
      <c r="F242" s="21">
        <f t="shared" si="17"/>
        <v>-0.60367092085845697</v>
      </c>
      <c r="I242" s="40"/>
      <c r="J242" s="40">
        <f t="shared" si="22"/>
        <v>-1.2913595864512155</v>
      </c>
      <c r="K242" s="40"/>
      <c r="L242" s="40">
        <f t="shared" si="19"/>
        <v>-3.8057997790275602</v>
      </c>
      <c r="M242" s="40">
        <f t="shared" si="20"/>
        <v>-1.8291228902011245</v>
      </c>
      <c r="N242" s="35"/>
      <c r="O242" s="27"/>
      <c r="P242" s="35">
        <f t="shared" si="23"/>
        <v>-0.63311537986105126</v>
      </c>
      <c r="Q242" s="32">
        <v>-0.63311537986105104</v>
      </c>
      <c r="R242" s="32">
        <v>2017</v>
      </c>
      <c r="S242" s="32">
        <f t="shared" si="14"/>
        <v>-1.0117212344750885</v>
      </c>
    </row>
    <row r="243" spans="1:19" ht="15">
      <c r="A243" s="21">
        <v>2018</v>
      </c>
      <c r="B243" s="23"/>
      <c r="C243" s="21">
        <f t="shared" si="21"/>
        <v>-0.36376326378907481</v>
      </c>
      <c r="D243" s="23"/>
      <c r="E243" s="21">
        <f t="shared" si="17"/>
        <v>-0.87288985757512838</v>
      </c>
      <c r="F243" s="21">
        <f t="shared" si="17"/>
        <v>-0.78831619512202078</v>
      </c>
      <c r="I243" s="40"/>
      <c r="J243" s="40">
        <f t="shared" si="22"/>
        <v>-1.2913595864512155</v>
      </c>
      <c r="K243" s="40"/>
      <c r="L243" s="40">
        <f t="shared" si="19"/>
        <v>-3.8057997790275602</v>
      </c>
      <c r="M243" s="40">
        <f t="shared" si="20"/>
        <v>-2.388598071219723</v>
      </c>
      <c r="N243" s="35"/>
      <c r="O243" s="27"/>
      <c r="P243" s="35">
        <f t="shared" si="23"/>
        <v>-0.68425570719364714</v>
      </c>
      <c r="Q243" s="32">
        <v>-0.68425570719364703</v>
      </c>
      <c r="R243" s="32">
        <v>2018</v>
      </c>
      <c r="S243" s="32">
        <f t="shared" si="14"/>
        <v>-1.1042969627671295</v>
      </c>
    </row>
    <row r="244" spans="1:19" ht="15">
      <c r="A244" s="21">
        <v>2019</v>
      </c>
      <c r="B244" s="23"/>
      <c r="C244" s="21">
        <f t="shared" si="21"/>
        <v>-0.36376326378907481</v>
      </c>
      <c r="D244" s="23"/>
      <c r="E244" s="21">
        <f t="shared" si="17"/>
        <v>-0.87288985757512838</v>
      </c>
      <c r="F244" s="21">
        <f t="shared" si="17"/>
        <v>-0.89910335968015909</v>
      </c>
      <c r="I244" s="40"/>
      <c r="J244" s="40">
        <f t="shared" si="22"/>
        <v>-1.2913595864512155</v>
      </c>
      <c r="K244" s="40"/>
      <c r="L244" s="40">
        <f t="shared" si="19"/>
        <v>-3.8057997790275602</v>
      </c>
      <c r="M244" s="40">
        <f t="shared" si="20"/>
        <v>-2.724283179830882</v>
      </c>
      <c r="N244" s="35"/>
      <c r="O244" s="27"/>
      <c r="P244" s="35">
        <f t="shared" si="23"/>
        <v>-0.71493990359320458</v>
      </c>
      <c r="Q244" s="32">
        <v>-0.71493990359320503</v>
      </c>
      <c r="R244" s="32">
        <v>2019</v>
      </c>
      <c r="S244" s="32">
        <f t="shared" si="14"/>
        <v>-1.1598423997423548</v>
      </c>
    </row>
    <row r="245" spans="1:19" ht="15">
      <c r="A245" s="21">
        <v>2020</v>
      </c>
      <c r="B245" s="23"/>
      <c r="C245" s="21">
        <f t="shared" si="21"/>
        <v>-0.15493620494719867</v>
      </c>
      <c r="D245" s="23"/>
      <c r="E245" s="21">
        <f t="shared" si="17"/>
        <v>-1.3276728085806573</v>
      </c>
      <c r="F245" s="21">
        <f t="shared" si="17"/>
        <v>-0.9544969419592283</v>
      </c>
      <c r="I245" s="40"/>
      <c r="J245" s="40">
        <f t="shared" si="22"/>
        <v>-0.55002352756255524</v>
      </c>
      <c r="K245" s="40"/>
      <c r="L245" s="40">
        <f t="shared" si="19"/>
        <v>-5.7886534454116658</v>
      </c>
      <c r="M245" s="40">
        <f t="shared" si="20"/>
        <v>-2.8921257341364615</v>
      </c>
      <c r="N245" s="35"/>
      <c r="O245" s="27"/>
      <c r="P245" s="35">
        <f t="shared" si="23"/>
        <v>-0.84376624379439513</v>
      </c>
      <c r="Q245" s="32">
        <v>-0.84376624379439502</v>
      </c>
      <c r="R245" s="32">
        <v>2020</v>
      </c>
      <c r="S245" s="32">
        <f t="shared" si="14"/>
        <v>-1.3930476389219999</v>
      </c>
    </row>
    <row r="246" spans="1:19" ht="15">
      <c r="A246" s="21">
        <v>2021</v>
      </c>
      <c r="B246" s="23"/>
      <c r="C246" s="21">
        <f t="shared" si="21"/>
        <v>5.3890853894678063E-2</v>
      </c>
      <c r="D246" s="23"/>
      <c r="E246" s="21">
        <f t="shared" si="17"/>
        <v>-1.3276728085806573</v>
      </c>
      <c r="F246" s="21">
        <f t="shared" si="17"/>
        <v>-0.46518696516078406</v>
      </c>
      <c r="I246" s="40"/>
      <c r="J246" s="40">
        <f t="shared" si="22"/>
        <v>0.19131253132610712</v>
      </c>
      <c r="K246" s="40"/>
      <c r="L246" s="40">
        <f t="shared" si="19"/>
        <v>-5.7886534454116658</v>
      </c>
      <c r="M246" s="40">
        <f t="shared" si="20"/>
        <v>-1.4095165044371756</v>
      </c>
      <c r="N246" s="35"/>
      <c r="O246" s="27"/>
      <c r="P246" s="35">
        <f t="shared" si="23"/>
        <v>-0.6404805684207252</v>
      </c>
      <c r="Q246" s="32">
        <v>-0.64048056842072598</v>
      </c>
      <c r="R246" s="32">
        <v>2021</v>
      </c>
      <c r="S246" s="32">
        <f t="shared" si="14"/>
        <v>-1.025053915951406</v>
      </c>
    </row>
    <row r="247" spans="1:19" ht="15">
      <c r="A247" s="21">
        <v>2022</v>
      </c>
      <c r="B247" s="23"/>
      <c r="C247" s="21">
        <f t="shared" si="21"/>
        <v>0.2627179127365542</v>
      </c>
      <c r="D247" s="23"/>
      <c r="E247" s="21">
        <f t="shared" si="17"/>
        <v>-4.283761990116596</v>
      </c>
      <c r="F247" s="21">
        <f t="shared" si="17"/>
        <v>-0.60367092085845697</v>
      </c>
      <c r="I247" s="40"/>
      <c r="J247" s="40">
        <f t="shared" si="22"/>
        <v>0.93264859021476743</v>
      </c>
      <c r="K247" s="40"/>
      <c r="L247" s="40">
        <f t="shared" si="19"/>
        <v>-18.677202276908361</v>
      </c>
      <c r="M247" s="40">
        <f t="shared" si="20"/>
        <v>-1.8291228902011245</v>
      </c>
      <c r="N247" s="35"/>
      <c r="O247" s="27"/>
      <c r="P247" s="35">
        <f t="shared" si="23"/>
        <v>-1.7891843306119486</v>
      </c>
      <c r="Q247" s="32">
        <v>-1.7891843306119499</v>
      </c>
      <c r="R247" s="32">
        <v>2022</v>
      </c>
      <c r="S247" s="32">
        <f t="shared" si="14"/>
        <v>-3.1044713331504399</v>
      </c>
    </row>
    <row r="248" spans="1:19" ht="15">
      <c r="O248" s="27"/>
      <c r="P248" s="4" t="s">
        <v>15</v>
      </c>
      <c r="Q248" s="32">
        <f>AVERAGE(Q217:Q247)</f>
        <v>-7.4224231447126948E-2</v>
      </c>
    </row>
    <row r="249" spans="1:19" ht="15">
      <c r="O249" s="27"/>
      <c r="P249" s="4" t="s">
        <v>16</v>
      </c>
      <c r="Q249" s="32">
        <f>_xlfn.STDEV.S(Q217:Q247)</f>
        <v>0.55241614920130999</v>
      </c>
    </row>
  </sheetData>
  <mergeCells count="2">
    <mergeCell ref="B1:J1"/>
    <mergeCell ref="K1:L1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</TotalTime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BRI US-Russia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Kobierecki</dc:creator>
  <cp:lastModifiedBy>Michał Kobierecki</cp:lastModifiedBy>
  <cp:revision>68</cp:revision>
  <dcterms:created xsi:type="dcterms:W3CDTF">2023-11-29T10:56:19Z</dcterms:created>
  <dcterms:modified xsi:type="dcterms:W3CDTF">2025-08-26T12:14:58Z</dcterms:modified>
</cp:coreProperties>
</file>