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AEH Ecohydrology\MAEH Thesis\Thesis Writing\Results\Results for paracetamol paper\"/>
    </mc:Choice>
  </mc:AlternateContent>
  <xr:revisionPtr revIDLastSave="0" documentId="13_ncr:1_{7AB6BEA9-4C3E-4561-A651-286628307D80}" xr6:coauthVersionLast="47" xr6:coauthVersionMax="47" xr10:uidLastSave="{00000000-0000-0000-0000-000000000000}"/>
  <bookViews>
    <workbookView xWindow="-108" yWindow="-108" windowWidth="23256" windowHeight="12456" activeTab="5" xr2:uid="{0919331D-B814-4954-9D91-681191E89E46}"/>
  </bookViews>
  <sheets>
    <sheet name="PCM accumulation" sheetId="3" r:id="rId1"/>
    <sheet name="BCF" sheetId="2" r:id="rId2"/>
    <sheet name="Biomass" sheetId="4" r:id="rId3"/>
    <sheet name="Chlorophyll" sheetId="5" r:id="rId4"/>
    <sheet name="Phenolic compunds" sheetId="6" r:id="rId5"/>
    <sheet name="CFU" sheetId="7" r:id="rId6"/>
  </sheets>
  <externalReferences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7" l="1"/>
  <c r="E5" i="7"/>
  <c r="F4" i="7"/>
  <c r="E4" i="7"/>
  <c r="G4" i="7" s="1"/>
  <c r="L4" i="7" s="1"/>
  <c r="F3" i="7"/>
  <c r="E3" i="7"/>
  <c r="G3" i="7" l="1"/>
  <c r="L3" i="7" s="1"/>
  <c r="G5" i="7"/>
  <c r="L5" i="7" s="1"/>
  <c r="AZ6" i="6"/>
  <c r="AQ6" i="6"/>
  <c r="AH6" i="6"/>
  <c r="AZ5" i="6"/>
  <c r="AQ5" i="6"/>
  <c r="AH5" i="6"/>
  <c r="AZ4" i="6"/>
  <c r="AQ4" i="6"/>
  <c r="AH4" i="6"/>
  <c r="AZ3" i="6"/>
  <c r="AQ3" i="6"/>
  <c r="AH3" i="6"/>
  <c r="P6" i="6"/>
  <c r="O6" i="6"/>
  <c r="N6" i="6"/>
  <c r="M6" i="6"/>
  <c r="L6" i="6"/>
  <c r="K6" i="6"/>
  <c r="J6" i="6"/>
  <c r="I6" i="6"/>
  <c r="P5" i="6"/>
  <c r="O5" i="6"/>
  <c r="N5" i="6"/>
  <c r="M5" i="6"/>
  <c r="L5" i="6"/>
  <c r="K5" i="6"/>
  <c r="J5" i="6"/>
  <c r="I5" i="6"/>
  <c r="P4" i="6"/>
  <c r="O4" i="6"/>
  <c r="N4" i="6"/>
  <c r="M4" i="6"/>
  <c r="L4" i="6"/>
  <c r="K4" i="6"/>
  <c r="J4" i="6"/>
  <c r="I4" i="6"/>
  <c r="P3" i="6"/>
  <c r="O3" i="6"/>
  <c r="N3" i="6"/>
  <c r="M3" i="6"/>
  <c r="L3" i="6"/>
  <c r="K3" i="6"/>
  <c r="J3" i="6"/>
  <c r="I3" i="6"/>
  <c r="G23" i="5" l="1"/>
  <c r="G22" i="5"/>
  <c r="G21" i="5"/>
  <c r="K12" i="5" s="1"/>
  <c r="G19" i="5"/>
  <c r="G18" i="5"/>
  <c r="G17" i="5"/>
  <c r="K11" i="5" s="1"/>
  <c r="G15" i="5"/>
  <c r="G14" i="5"/>
  <c r="K10" i="5" s="1"/>
  <c r="G13" i="5"/>
  <c r="J12" i="5"/>
  <c r="G11" i="5"/>
  <c r="J10" i="5"/>
  <c r="G10" i="5"/>
  <c r="G9" i="5"/>
  <c r="K9" i="5" s="1"/>
  <c r="M6" i="5"/>
  <c r="L6" i="5"/>
  <c r="K6" i="5"/>
  <c r="I6" i="5"/>
  <c r="H6" i="5"/>
  <c r="G6" i="5"/>
  <c r="M5" i="5"/>
  <c r="L5" i="5"/>
  <c r="K5" i="5"/>
  <c r="I5" i="5"/>
  <c r="H5" i="5"/>
  <c r="G5" i="5"/>
  <c r="M4" i="5"/>
  <c r="L4" i="5"/>
  <c r="K4" i="5"/>
  <c r="I4" i="5"/>
  <c r="H4" i="5"/>
  <c r="G4" i="5"/>
  <c r="M3" i="5"/>
  <c r="L3" i="5"/>
  <c r="K3" i="5"/>
  <c r="I3" i="5"/>
  <c r="H3" i="5"/>
  <c r="G3" i="5"/>
  <c r="J11" i="5" l="1"/>
  <c r="J9" i="5"/>
  <c r="N6" i="4" l="1"/>
  <c r="M6" i="4"/>
  <c r="L6" i="4"/>
  <c r="J6" i="4"/>
  <c r="I6" i="4"/>
  <c r="H6" i="4"/>
  <c r="N5" i="4"/>
  <c r="M5" i="4"/>
  <c r="L5" i="4"/>
  <c r="J5" i="4"/>
  <c r="I5" i="4"/>
  <c r="H5" i="4"/>
  <c r="N4" i="4"/>
  <c r="M4" i="4"/>
  <c r="L4" i="4"/>
  <c r="J4" i="4"/>
  <c r="I4" i="4"/>
  <c r="H4" i="4"/>
  <c r="O3" i="4" a="1"/>
  <c r="O3" i="4" s="1"/>
  <c r="N3" i="4"/>
  <c r="M3" i="4"/>
  <c r="L3" i="4"/>
  <c r="J3" i="4"/>
  <c r="I3" i="4"/>
  <c r="H3" i="4"/>
  <c r="R9" i="3" l="1"/>
  <c r="Q9" i="3"/>
  <c r="R8" i="3"/>
  <c r="Q8" i="3"/>
  <c r="H9" i="3"/>
  <c r="G9" i="3"/>
  <c r="H8" i="3"/>
  <c r="G8" i="3"/>
  <c r="D15" i="3"/>
  <c r="D14" i="3"/>
  <c r="D13" i="3"/>
  <c r="D12" i="3"/>
  <c r="D11" i="3"/>
  <c r="D10" i="3"/>
  <c r="D8" i="3"/>
  <c r="D7" i="3"/>
  <c r="D6" i="3"/>
  <c r="D5" i="3"/>
  <c r="D4" i="3"/>
  <c r="D3" i="3"/>
  <c r="V17" i="2"/>
  <c r="U17" i="2"/>
  <c r="Q17" i="2"/>
  <c r="P17" i="2"/>
  <c r="V16" i="2"/>
  <c r="U16" i="2"/>
  <c r="Q16" i="2"/>
  <c r="P16" i="2"/>
  <c r="K17" i="2"/>
  <c r="J17" i="2"/>
  <c r="K16" i="2"/>
  <c r="J16" i="2"/>
  <c r="F17" i="2"/>
  <c r="E17" i="2"/>
  <c r="F16" i="2"/>
  <c r="E16" i="2"/>
  <c r="L4" i="2"/>
  <c r="L5" i="2"/>
  <c r="L6" i="2"/>
  <c r="L7" i="2"/>
  <c r="L8" i="2"/>
  <c r="L9" i="2"/>
  <c r="L3" i="2"/>
  <c r="K9" i="2"/>
  <c r="K8" i="2"/>
  <c r="K7" i="2"/>
  <c r="K5" i="2"/>
  <c r="K4" i="2"/>
  <c r="K3" i="2"/>
  <c r="H8" i="2"/>
  <c r="H7" i="2"/>
  <c r="H6" i="2"/>
  <c r="H5" i="2"/>
  <c r="H4" i="2"/>
  <c r="H3" i="2"/>
  <c r="G8" i="2"/>
  <c r="G7" i="2"/>
  <c r="G6" i="2"/>
  <c r="G5" i="2"/>
  <c r="G4" i="2"/>
  <c r="G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tc={0A3363B7-43CE-4879-8331-BE0BB0919B02}</author>
  </authors>
  <commentList>
    <comment ref="AC23" authorId="0" shapeId="0" xr:uid="{0A3363B7-43CE-4879-8331-BE0BB0919B0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Purple color:  Superscript letters for average value of each biomass according to Tukey's Test
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<sst xmlns="http://schemas.openxmlformats.org/spreadsheetml/2006/main" count="1009" uniqueCount="148">
  <si>
    <t>Paracetamol</t>
  </si>
  <si>
    <t>Paracetamol (+ Benomyl)</t>
  </si>
  <si>
    <t>Concentration [ng/g]</t>
  </si>
  <si>
    <t>aboveground plant parts</t>
  </si>
  <si>
    <t>soil</t>
  </si>
  <si>
    <t>P</t>
  </si>
  <si>
    <t>P+B</t>
  </si>
  <si>
    <t>Kruskal-Wallis test for equal medians</t>
  </si>
  <si>
    <t>H (chi2):</t>
  </si>
  <si>
    <t>Hc (tie corrected):</t>
  </si>
  <si>
    <t>p (same):</t>
  </si>
  <si>
    <t>There is a significant difference between sample medians</t>
  </si>
  <si>
    <t>There is no significant difference between sample medians</t>
  </si>
  <si>
    <t>Mean</t>
  </si>
  <si>
    <t>SD</t>
  </si>
  <si>
    <t>%</t>
  </si>
  <si>
    <t>Roots</t>
  </si>
  <si>
    <t>Concentration [mg/kg]</t>
  </si>
  <si>
    <r>
      <t>BCF = C</t>
    </r>
    <r>
      <rPr>
        <vertAlign val="subscript"/>
        <sz val="12"/>
        <color theme="1"/>
        <rFont val="Times New Roman"/>
        <family val="1"/>
      </rPr>
      <t>B</t>
    </r>
    <r>
      <rPr>
        <sz val="12"/>
        <color theme="1"/>
        <rFont val="Times New Roman"/>
        <family val="1"/>
      </rPr>
      <t xml:space="preserve"> / C</t>
    </r>
    <r>
      <rPr>
        <vertAlign val="subscript"/>
        <sz val="12"/>
        <color theme="1"/>
        <rFont val="Times New Roman"/>
        <family val="1"/>
      </rPr>
      <t>G</t>
    </r>
  </si>
  <si>
    <r>
      <t>where C</t>
    </r>
    <r>
      <rPr>
        <vertAlign val="subscript"/>
        <sz val="12"/>
        <color theme="1"/>
        <rFont val="Times New Roman"/>
        <family val="1"/>
      </rPr>
      <t>B</t>
    </r>
    <r>
      <rPr>
        <sz val="12"/>
        <color theme="1"/>
        <rFont val="Times New Roman"/>
        <family val="1"/>
      </rPr>
      <t>: paracetamol concentration in the tissues of the plant roots/underground parts (mg/kg), C</t>
    </r>
    <r>
      <rPr>
        <vertAlign val="subscript"/>
        <sz val="12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>: initial concentration of paracetamol in the soil (mg/kg).</t>
    </r>
  </si>
  <si>
    <t>above ground</t>
  </si>
  <si>
    <t>CB</t>
  </si>
  <si>
    <t>CG=25 mg/kg</t>
  </si>
  <si>
    <t>BCF</t>
  </si>
  <si>
    <t>Ti</t>
  </si>
  <si>
    <t>AG</t>
  </si>
  <si>
    <t>AVR</t>
  </si>
  <si>
    <t>Aboveground parts</t>
  </si>
  <si>
    <t>Variants</t>
  </si>
  <si>
    <t>Column1</t>
  </si>
  <si>
    <t>AV</t>
  </si>
  <si>
    <t>Average</t>
  </si>
  <si>
    <t>Replicates</t>
  </si>
  <si>
    <t>Stems</t>
  </si>
  <si>
    <t>Leaves</t>
  </si>
  <si>
    <t>Plant Replicates</t>
  </si>
  <si>
    <t>Roots/ Below Ground(g)</t>
  </si>
  <si>
    <t>Stems (g)</t>
  </si>
  <si>
    <t>Leaves (g)</t>
  </si>
  <si>
    <t>C</t>
  </si>
  <si>
    <t>P + B</t>
  </si>
  <si>
    <t>B</t>
  </si>
  <si>
    <t>Superscripts</t>
  </si>
  <si>
    <t>Paracetamol Experiment</t>
  </si>
  <si>
    <t>Sig. differe</t>
  </si>
  <si>
    <t>a</t>
  </si>
  <si>
    <t>b</t>
  </si>
  <si>
    <t>ab</t>
  </si>
  <si>
    <t>Test for equal means</t>
  </si>
  <si>
    <t>Sum of sqrs</t>
  </si>
  <si>
    <t>df</t>
  </si>
  <si>
    <t>Mean square</t>
  </si>
  <si>
    <t>F</t>
  </si>
  <si>
    <t>p (same)</t>
  </si>
  <si>
    <t>Between groups:</t>
  </si>
  <si>
    <t>Within groups:</t>
  </si>
  <si>
    <t>Permutation p (n=99999)</t>
  </si>
  <si>
    <t>Total:</t>
  </si>
  <si>
    <t>Components of variance (only for random effects):</t>
  </si>
  <si>
    <t>Var(group):</t>
  </si>
  <si>
    <t>Var(error):</t>
  </si>
  <si>
    <t>ICC:</t>
  </si>
  <si>
    <t>omega2:</t>
  </si>
  <si>
    <t>Levene´s test for homogeneity of variance, from means</t>
  </si>
  <si>
    <t>Levene´s test, from medians</t>
  </si>
  <si>
    <t>Welch F test in the case of unequal variances: F=5.009, df=5.182, p=0.05482</t>
  </si>
  <si>
    <t>Welch F test in the case of unequal variances: F=7.788, df=6.224, p=0.01591</t>
  </si>
  <si>
    <t>Welch F test in the case of unequal variances: F=7.938, df=5.671, p=0.01848</t>
  </si>
  <si>
    <t>Tukey's</t>
  </si>
  <si>
    <t>Mann Whitney</t>
  </si>
  <si>
    <t>Dunn post hoc</t>
  </si>
  <si>
    <t>[ug/g f.w.]</t>
  </si>
  <si>
    <t>total chlorophyll</t>
  </si>
  <si>
    <t>chlorophyll a</t>
  </si>
  <si>
    <t>chlorophyll b</t>
  </si>
  <si>
    <t>Total chlorophyll</t>
  </si>
  <si>
    <t>Chlorophyll a</t>
  </si>
  <si>
    <t>Chlorophyll b</t>
  </si>
  <si>
    <t>3C1</t>
  </si>
  <si>
    <t>3C2</t>
  </si>
  <si>
    <t>3C3</t>
  </si>
  <si>
    <t>P +B</t>
  </si>
  <si>
    <t>P1</t>
  </si>
  <si>
    <t>P2</t>
  </si>
  <si>
    <t>chloropylla/b ratio</t>
  </si>
  <si>
    <t>P3</t>
  </si>
  <si>
    <t>P+B 1</t>
  </si>
  <si>
    <t>P + B 2</t>
  </si>
  <si>
    <t>P + B 3</t>
  </si>
  <si>
    <t>B1</t>
  </si>
  <si>
    <t>B2</t>
  </si>
  <si>
    <t>B3</t>
  </si>
  <si>
    <t>P total chlorophyll</t>
  </si>
  <si>
    <t>P chlorophyll a</t>
  </si>
  <si>
    <t>P chlorophyll b</t>
  </si>
  <si>
    <t>P chloropylla/b ratio</t>
  </si>
  <si>
    <t>c</t>
  </si>
  <si>
    <t>Welch F test in the case of unequal variances: F=49.82, df=4.138, p=0.001064</t>
  </si>
  <si>
    <t>Welch F test in the case of unequal variances: F=78.36, df=4.293, p=0.0003413</t>
  </si>
  <si>
    <t>Welch F test in the case of unequal variances: F=8.979, df=4.078, p=0.0288</t>
  </si>
  <si>
    <t>Welch F test in the case of unequal variances: F=38.48, df=4.364, p=0.001388</t>
  </si>
  <si>
    <t>Turky</t>
  </si>
  <si>
    <t>Mann</t>
  </si>
  <si>
    <t>mg/100g f.w</t>
  </si>
  <si>
    <t>sum of phenols (chlorogenic acid)</t>
  </si>
  <si>
    <t>phenylpropanoids (caffeic acid)</t>
  </si>
  <si>
    <t>flavonols (quertecin)</t>
  </si>
  <si>
    <t>anthocyanins (cyanidin)</t>
  </si>
  <si>
    <t>Sum of phenols (chlorogenic acid)</t>
  </si>
  <si>
    <t>Phenylpropanoids (caffeic acid)</t>
  </si>
  <si>
    <t>Flavonols (quertecin)</t>
  </si>
  <si>
    <t>Anthocyanins (cyanidin)</t>
  </si>
  <si>
    <t>C 1</t>
  </si>
  <si>
    <t>C2</t>
  </si>
  <si>
    <t>C3</t>
  </si>
  <si>
    <t>P 1</t>
  </si>
  <si>
    <t>P 2</t>
  </si>
  <si>
    <t>P 3</t>
  </si>
  <si>
    <t>P+B 2</t>
  </si>
  <si>
    <t>P+B 3</t>
  </si>
  <si>
    <t>B 1</t>
  </si>
  <si>
    <t>B 2</t>
  </si>
  <si>
    <t>B 3</t>
  </si>
  <si>
    <t>mg/100g f.w  Paracetamol</t>
  </si>
  <si>
    <t>Welch F test in the case of unequal variances: F=64.67, df=4.155, p=0.0006153</t>
  </si>
  <si>
    <t>Welch F test in the case of unequal variances: F=15.05, df=4.148, p=0.01088</t>
  </si>
  <si>
    <t>Welch F test in the case of unequal variances: F=21.11, df=4.401, p=0.004631</t>
  </si>
  <si>
    <t>Welch F test in the case of unequal variances: F=2.055, df=3.995, p=0.2491</t>
  </si>
  <si>
    <t>Mann Wi</t>
  </si>
  <si>
    <t>Sample</t>
  </si>
  <si>
    <t>R1  10-1</t>
  </si>
  <si>
    <t>R2 10-1</t>
  </si>
  <si>
    <t>CFU1</t>
  </si>
  <si>
    <t>CFU2</t>
  </si>
  <si>
    <t>CFU *10^3/mL</t>
  </si>
  <si>
    <t xml:space="preserve">C </t>
  </si>
  <si>
    <t xml:space="preserve">P + B  </t>
  </si>
  <si>
    <t xml:space="preserve">B </t>
  </si>
  <si>
    <t>CFU= (N*d )/S</t>
  </si>
  <si>
    <t>N</t>
  </si>
  <si>
    <t>Number of colonies</t>
  </si>
  <si>
    <t>d</t>
  </si>
  <si>
    <t>dilution factor</t>
  </si>
  <si>
    <t>10)</t>
  </si>
  <si>
    <t>s</t>
  </si>
  <si>
    <t>Volume transferred to the plate</t>
  </si>
  <si>
    <t>(0.1mL)</t>
  </si>
  <si>
    <t>CFU Full Form (unacademy.com)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</si>
</sst>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000000"/>
      <name val="Aptos"/>
      <family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9"/>
      <color indexed="81"/>
      <name val="Tahoma"/>
      <charset val="1"/>
    </font>
    <font>
      <b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/>
    <xf numFmtId="0" fontId="1" fillId="0" borderId="0" xfId="0" applyFont="1"/>
    <xf numFmtId="2" fontId="0" fillId="0" borderId="0" xfId="0" applyNumberFormat="1"/>
    <xf numFmtId="0" fontId="2" fillId="6" borderId="0" xfId="0" applyFont="1" applyFill="1" applyAlignment="1">
      <alignment horizontal="center" vertical="center"/>
    </xf>
    <xf numFmtId="0" fontId="0" fillId="6" borderId="0" xfId="0" applyFill="1"/>
    <xf numFmtId="2" fontId="2" fillId="6" borderId="0" xfId="0" applyNumberFormat="1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/>
    <xf numFmtId="2" fontId="2" fillId="7" borderId="0" xfId="0" applyNumberFormat="1" applyFont="1" applyFill="1" applyAlignment="1">
      <alignment vertical="center"/>
    </xf>
    <xf numFmtId="165" fontId="2" fillId="7" borderId="0" xfId="0" applyNumberFormat="1" applyFont="1" applyFill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2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vertic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justify" vertical="center"/>
    </xf>
    <xf numFmtId="166" fontId="0" fillId="0" borderId="0" xfId="0" applyNumberFormat="1"/>
    <xf numFmtId="164" fontId="0" fillId="0" borderId="0" xfId="0" applyNumberFormat="1"/>
    <xf numFmtId="0" fontId="0" fillId="5" borderId="0" xfId="0" applyFill="1"/>
    <xf numFmtId="166" fontId="0" fillId="5" borderId="0" xfId="0" applyNumberFormat="1" applyFill="1"/>
    <xf numFmtId="2" fontId="0" fillId="5" borderId="0" xfId="0" applyNumberFormat="1" applyFill="1"/>
    <xf numFmtId="165" fontId="0" fillId="5" borderId="0" xfId="0" applyNumberFormat="1" applyFill="1"/>
    <xf numFmtId="0" fontId="0" fillId="8" borderId="0" xfId="0" applyFill="1"/>
    <xf numFmtId="0" fontId="1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2" borderId="0" xfId="0" applyNumberFormat="1" applyFill="1"/>
    <xf numFmtId="2" fontId="0" fillId="6" borderId="0" xfId="0" applyNumberFormat="1" applyFill="1"/>
    <xf numFmtId="0" fontId="0" fillId="6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1" fontId="0" fillId="4" borderId="0" xfId="0" applyNumberFormat="1" applyFill="1"/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4" xfId="0" applyFont="1" applyBorder="1"/>
    <xf numFmtId="2" fontId="6" fillId="0" borderId="1" xfId="0" applyNumberFormat="1" applyFont="1" applyBorder="1"/>
    <xf numFmtId="2" fontId="1" fillId="0" borderId="0" xfId="0" applyNumberFormat="1" applyFont="1"/>
    <xf numFmtId="9" fontId="6" fillId="0" borderId="1" xfId="0" applyNumberFormat="1" applyFont="1" applyBorder="1"/>
    <xf numFmtId="2" fontId="0" fillId="10" borderId="0" xfId="0" applyNumberFormat="1" applyFill="1"/>
    <xf numFmtId="9" fontId="0" fillId="0" borderId="0" xfId="0" applyNumberFormat="1"/>
    <xf numFmtId="0" fontId="1" fillId="0" borderId="0" xfId="0" applyFont="1" applyAlignment="1">
      <alignment horizontal="center"/>
    </xf>
    <xf numFmtId="11" fontId="0" fillId="11" borderId="0" xfId="0" applyNumberFormat="1" applyFill="1"/>
    <xf numFmtId="0" fontId="0" fillId="11" borderId="0" xfId="0" applyFill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10" borderId="0" xfId="0" applyFont="1" applyFill="1" applyAlignment="1">
      <alignment horizontal="center"/>
    </xf>
    <xf numFmtId="2" fontId="0" fillId="10" borderId="0" xfId="0" applyNumberFormat="1" applyFill="1" applyAlignment="1">
      <alignment horizontal="center"/>
    </xf>
    <xf numFmtId="0" fontId="1" fillId="8" borderId="0" xfId="0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12" borderId="0" xfId="0" applyFill="1"/>
    <xf numFmtId="2" fontId="0" fillId="12" borderId="0" xfId="0" applyNumberFormat="1" applyFill="1"/>
    <xf numFmtId="0" fontId="0" fillId="12" borderId="0" xfId="0" applyFill="1" applyAlignment="1">
      <alignment horizontal="center"/>
    </xf>
    <xf numFmtId="0" fontId="7" fillId="0" borderId="0" xfId="1"/>
  </cellXfs>
  <cellStyles count="2">
    <cellStyle name="Hyperlink" xfId="1" builtinId="8"/>
    <cellStyle name="Normal" xfId="0" builtinId="0"/>
  </cellStyles>
  <dxfs count="2">
    <dxf>
      <numFmt numFmtId="2" formatCode="0.0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65048118985125"/>
          <c:y val="0.17171296296296296"/>
          <c:w val="0.81379396325459319"/>
          <c:h val="0.623086541265675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925337632079971E-17"/>
                  <c:y val="-8.79629629629629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ED2-4EE1-9516-DEC1BE344F12}"/>
                </c:ext>
              </c:extLst>
            </c:dLbl>
            <c:dLbl>
              <c:idx val="1"/>
              <c:layout>
                <c:manualLayout>
                  <c:x val="-1.0185067526415994E-16"/>
                  <c:y val="-4.16666666666667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ED2-4EE1-9516-DEC1BE344F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'PCM accumulation'!$H$11:$H$12</c:f>
                <c:numCache>
                  <c:formatCode>General</c:formatCode>
                  <c:ptCount val="2"/>
                  <c:pt idx="0">
                    <c:v>0.30698642250160413</c:v>
                  </c:pt>
                  <c:pt idx="1">
                    <c:v>0.10645075955107139</c:v>
                  </c:pt>
                </c:numCache>
              </c:numRef>
            </c:plus>
            <c:minus>
              <c:numRef>
                <c:f>'PCM accumulation'!$H$11:$H$12</c:f>
                <c:numCache>
                  <c:formatCode>General</c:formatCode>
                  <c:ptCount val="2"/>
                  <c:pt idx="0">
                    <c:v>0.30698642250160413</c:v>
                  </c:pt>
                  <c:pt idx="1">
                    <c:v>0.10645075955107139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'PCM accumulation'!$F$11:$F$12</c:f>
              <c:strCache>
                <c:ptCount val="2"/>
                <c:pt idx="0">
                  <c:v>P</c:v>
                </c:pt>
                <c:pt idx="1">
                  <c:v>P+B</c:v>
                </c:pt>
              </c:strCache>
            </c:strRef>
          </c:cat>
          <c:val>
            <c:numRef>
              <c:f>'PCM accumulation'!$G$11:$G$12</c:f>
              <c:numCache>
                <c:formatCode>0.00</c:formatCode>
                <c:ptCount val="2"/>
                <c:pt idx="0">
                  <c:v>2.6268583333333333</c:v>
                </c:pt>
                <c:pt idx="1">
                  <c:v>1.702161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2-4EE1-9516-DEC1BE344F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0"/>
        <c:overlap val="-25"/>
        <c:axId val="379229424"/>
        <c:axId val="346537472"/>
      </c:barChart>
      <c:catAx>
        <c:axId val="379229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Plants</a:t>
                </a:r>
                <a:r>
                  <a:rPr lang="en-US" sz="9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variants</a:t>
                </a:r>
                <a:endParaRPr lang="en-US" sz="9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8097090988626423"/>
              <c:y val="0.868001603966170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46537472"/>
        <c:crosses val="autoZero"/>
        <c:auto val="1"/>
        <c:lblAlgn val="ctr"/>
        <c:lblOffset val="100"/>
        <c:noMultiLvlLbl val="0"/>
      </c:catAx>
      <c:valAx>
        <c:axId val="346537472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Concentration</a:t>
                </a:r>
                <a:r>
                  <a:rPr lang="en-US" sz="9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(mg/Kg)</a:t>
                </a:r>
                <a:endParaRPr lang="en-US" sz="9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22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0314960629921"/>
          <c:y val="0.17171296296296296"/>
          <c:w val="0.80864129483814529"/>
          <c:h val="0.62635061242344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286E-3"/>
                  <c:y val="-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2F6-43F2-A4E1-7B49A87B2392}"/>
                </c:ext>
              </c:extLst>
            </c:dLbl>
            <c:dLbl>
              <c:idx val="1"/>
              <c:layout>
                <c:manualLayout>
                  <c:x val="0"/>
                  <c:y val="-0.199074074074074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2F6-43F2-A4E1-7B49A87B2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'PCM accumulation'!$R$11:$R$12</c:f>
                <c:numCache>
                  <c:formatCode>General</c:formatCode>
                  <c:ptCount val="2"/>
                  <c:pt idx="0">
                    <c:v>1.0052632642353178E-2</c:v>
                  </c:pt>
                  <c:pt idx="1">
                    <c:v>17.905277408612129</c:v>
                  </c:pt>
                </c:numCache>
              </c:numRef>
            </c:plus>
            <c:minus>
              <c:numRef>
                <c:f>'PCM accumulation'!$R$11:$R$12</c:f>
                <c:numCache>
                  <c:formatCode>General</c:formatCode>
                  <c:ptCount val="2"/>
                  <c:pt idx="0">
                    <c:v>1.0052632642353178E-2</c:v>
                  </c:pt>
                  <c:pt idx="1">
                    <c:v>17.905277408612129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'PCM accumulation'!$P$11:$P$12</c:f>
              <c:strCache>
                <c:ptCount val="2"/>
                <c:pt idx="0">
                  <c:v>P</c:v>
                </c:pt>
                <c:pt idx="1">
                  <c:v>P+B</c:v>
                </c:pt>
              </c:strCache>
            </c:strRef>
          </c:cat>
          <c:val>
            <c:numRef>
              <c:f>'PCM accumulation'!$Q$11:$Q$12</c:f>
              <c:numCache>
                <c:formatCode>0.00</c:formatCode>
                <c:ptCount val="2"/>
                <c:pt idx="0">
                  <c:v>1.3508743745297795</c:v>
                </c:pt>
                <c:pt idx="1">
                  <c:v>32.578396322140854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6-43F2-A4E1-7B49A87B23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0"/>
        <c:overlap val="-25"/>
        <c:axId val="444850752"/>
        <c:axId val="444853632"/>
      </c:barChart>
      <c:catAx>
        <c:axId val="44485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Plants variants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4853632"/>
        <c:crosses val="autoZero"/>
        <c:auto val="1"/>
        <c:lblAlgn val="ctr"/>
        <c:lblOffset val="100"/>
        <c:noMultiLvlLbl val="0"/>
      </c:catAx>
      <c:valAx>
        <c:axId val="444853632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Concentration (mg/Kg)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85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32087517985872"/>
          <c:y val="3.6589828027808267E-2"/>
          <c:w val="0.85042659956761602"/>
          <c:h val="0.79146218138758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'[1]Biomass Paracetamol'!$H$2</c:f>
              <c:strCache>
                <c:ptCount val="1"/>
                <c:pt idx="0">
                  <c:v>Roots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accent2">
                  <a:lumMod val="40000"/>
                  <a:lumOff val="60000"/>
                </a:schemeClr>
              </a:bgClr>
            </a:patt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2831050228310501E-3"/>
                  <c:y val="-5.5846422338568874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ysClr val="windowText" lastClr="000000"/>
                        </a:solidFill>
                      </a:rPr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C5D-4DDC-BFC0-BDCD5515A109}"/>
                </c:ext>
              </c:extLst>
            </c:dLbl>
            <c:dLbl>
              <c:idx val="1"/>
              <c:layout>
                <c:manualLayout>
                  <c:x val="2.2831050228310085E-3"/>
                  <c:y val="-2.79232111692844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C5D-4DDC-BFC0-BDCD5515A109}"/>
                </c:ext>
              </c:extLst>
            </c:dLbl>
            <c:dLbl>
              <c:idx val="2"/>
              <c:layout>
                <c:manualLayout>
                  <c:x val="0"/>
                  <c:y val="-1.0471204188481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C5D-4DDC-BFC0-BDCD5515A109}"/>
                </c:ext>
              </c:extLst>
            </c:dLbl>
            <c:dLbl>
              <c:idx val="3"/>
              <c:layout>
                <c:manualLayout>
                  <c:x val="0"/>
                  <c:y val="-2.09424083769633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C5D-4DDC-BFC0-BDCD5515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'[1]Biomass Paracetamol'!$L$3:$L$6</c:f>
                <c:numCache>
                  <c:formatCode>General</c:formatCode>
                  <c:ptCount val="4"/>
                  <c:pt idx="0">
                    <c:v>0.82822601585155142</c:v>
                  </c:pt>
                  <c:pt idx="1">
                    <c:v>0.40800326796076836</c:v>
                  </c:pt>
                  <c:pt idx="2">
                    <c:v>4.932882862316252E-2</c:v>
                  </c:pt>
                  <c:pt idx="3">
                    <c:v>0.24662724910277059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'[1]Biomass Paracetamol'!$G$3:$G$6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'[1]Biomass Paracetamol'!$H$3:$H$6</c:f>
              <c:numCache>
                <c:formatCode>General</c:formatCode>
                <c:ptCount val="4"/>
                <c:pt idx="0">
                  <c:v>2.7824999999999998</c:v>
                </c:pt>
                <c:pt idx="1">
                  <c:v>1.1300000000000001</c:v>
                </c:pt>
                <c:pt idx="2">
                  <c:v>1.0150000000000001</c:v>
                </c:pt>
                <c:pt idx="3">
                  <c:v>0.9375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5D-4DDC-BFC0-BDCD5515A109}"/>
            </c:ext>
          </c:extLst>
        </c:ser>
        <c:ser>
          <c:idx val="1"/>
          <c:order val="1"/>
          <c:tx>
            <c:strRef>
              <c:f>'[1]Biomass Paracetamol'!$I$2</c:f>
              <c:strCache>
                <c:ptCount val="1"/>
                <c:pt idx="0">
                  <c:v>Stems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rgbClr val="E2E7BB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2831050228310501E-3"/>
                  <c:y val="-6.98080279232111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C5D-4DDC-BFC0-BDCD5515A109}"/>
                </c:ext>
              </c:extLst>
            </c:dLbl>
            <c:dLbl>
              <c:idx val="1"/>
              <c:layout>
                <c:manualLayout>
                  <c:x val="-8.3712883778761592E-17"/>
                  <c:y val="-1.0471204188481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C5D-4DDC-BFC0-BDCD5515A109}"/>
                </c:ext>
              </c:extLst>
            </c:dLbl>
            <c:dLbl>
              <c:idx val="2"/>
              <c:layout>
                <c:manualLayout>
                  <c:x val="0"/>
                  <c:y val="-2.44328097731239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C5D-4DDC-BFC0-BDCD5515A109}"/>
                </c:ext>
              </c:extLst>
            </c:dLbl>
            <c:dLbl>
              <c:idx val="3"/>
              <c:layout>
                <c:manualLayout>
                  <c:x val="-2.2831050228310501E-3"/>
                  <c:y val="-6.28272251308901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C5D-4DDC-BFC0-BDCD5515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'[1]Biomass Paracetamol'!$M$3:$M$6</c:f>
                <c:numCache>
                  <c:formatCode>General</c:formatCode>
                  <c:ptCount val="4"/>
                  <c:pt idx="0">
                    <c:v>0.85070069158703954</c:v>
                  </c:pt>
                  <c:pt idx="1">
                    <c:v>0.2969848480983498</c:v>
                  </c:pt>
                  <c:pt idx="2">
                    <c:v>0.32974737805376431</c:v>
                  </c:pt>
                  <c:pt idx="3">
                    <c:v>0.9784511570163672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'[1]Biomass Paracetamol'!$G$3:$G$6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'[1]Biomass Paracetamol'!$I$3:$I$6</c:f>
              <c:numCache>
                <c:formatCode>General</c:formatCode>
                <c:ptCount val="4"/>
                <c:pt idx="0">
                  <c:v>3.6225000000000001</c:v>
                </c:pt>
                <c:pt idx="1">
                  <c:v>1.45</c:v>
                </c:pt>
                <c:pt idx="2">
                  <c:v>2.0900000000000003</c:v>
                </c:pt>
                <c:pt idx="3">
                  <c:v>2.4950000000000001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5D-4DDC-BFC0-BDCD5515A109}"/>
            </c:ext>
          </c:extLst>
        </c:ser>
        <c:ser>
          <c:idx val="2"/>
          <c:order val="2"/>
          <c:tx>
            <c:strRef>
              <c:f>'[1]Biomass Paracetamol'!$J$2</c:f>
              <c:strCache>
                <c:ptCount val="1"/>
                <c:pt idx="0">
                  <c:v>Leaves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accent3">
                  <a:lumMod val="40000"/>
                  <a:lumOff val="60000"/>
                </a:schemeClr>
              </a:bgClr>
            </a:pattFill>
            <a:ln>
              <a:solidFill>
                <a:schemeClr val="tx1">
                  <a:alpha val="96000"/>
                </a:schemeClr>
              </a:solidFill>
            </a:ln>
            <a:effectLst>
              <a:glow>
                <a:schemeClr val="accent1">
                  <a:alpha val="40000"/>
                </a:schemeClr>
              </a:glow>
            </a:effectLst>
          </c:spPr>
          <c:invertIfNegative val="0"/>
          <c:dLbls>
            <c:dLbl>
              <c:idx val="0"/>
              <c:layout>
                <c:manualLayout>
                  <c:x val="-4.1856441889380796E-17"/>
                  <c:y val="-0.108202443280977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6C5D-4DDC-BFC0-BDCD5515A109}"/>
                </c:ext>
              </c:extLst>
            </c:dLbl>
            <c:dLbl>
              <c:idx val="1"/>
              <c:layout>
                <c:manualLayout>
                  <c:x val="-8.3712883778761592E-17"/>
                  <c:y val="-7.67888307155323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C5D-4DDC-BFC0-BDCD5515A109}"/>
                </c:ext>
              </c:extLst>
            </c:dLbl>
            <c:dLbl>
              <c:idx val="2"/>
              <c:layout>
                <c:manualLayout>
                  <c:x val="-8.3712883778761592E-17"/>
                  <c:y val="-7.32984293193717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6C5D-4DDC-BFC0-BDCD5515A109}"/>
                </c:ext>
              </c:extLst>
            </c:dLbl>
            <c:dLbl>
              <c:idx val="3"/>
              <c:layout>
                <c:manualLayout>
                  <c:x val="2.2831050228310501E-3"/>
                  <c:y val="-2.79232111692844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6C5D-4DDC-BFC0-BDCD5515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'[1]Biomass Paracetamol'!$N$3:$N$6</c:f>
                <c:numCache>
                  <c:formatCode>General</c:formatCode>
                  <c:ptCount val="4"/>
                  <c:pt idx="0">
                    <c:v>1.3790213921473429</c:v>
                  </c:pt>
                  <c:pt idx="1">
                    <c:v>0.99814828557684709</c:v>
                  </c:pt>
                  <c:pt idx="2">
                    <c:v>0.96294686596232715</c:v>
                  </c:pt>
                  <c:pt idx="3">
                    <c:v>0.31591137997862645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'[1]Biomass Paracetamol'!$G$3:$G$6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'[1]Biomass Paracetamol'!$J$3:$J$6</c:f>
              <c:numCache>
                <c:formatCode>General</c:formatCode>
                <c:ptCount val="4"/>
                <c:pt idx="0">
                  <c:v>6.6849999999999996</c:v>
                </c:pt>
                <c:pt idx="1">
                  <c:v>2.2250000000000001</c:v>
                </c:pt>
                <c:pt idx="2">
                  <c:v>3.56</c:v>
                </c:pt>
                <c:pt idx="3">
                  <c:v>4.1499999999999995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C5D-4DDC-BFC0-BDCD5515A1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3"/>
        <c:axId val="54693424"/>
        <c:axId val="54692464"/>
      </c:barChart>
      <c:catAx>
        <c:axId val="54693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</a:rPr>
                  <a:t>Plants</a:t>
                </a:r>
                <a:r>
                  <a:rPr lang="en-US" sz="1000" b="1" baseline="0">
                    <a:solidFill>
                      <a:sysClr val="windowText" lastClr="000000"/>
                    </a:solidFill>
                  </a:rPr>
                  <a:t> Variants</a:t>
                </a:r>
                <a:endParaRPr lang="en-US" sz="10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5274763599755508"/>
              <c:y val="0.87034972722650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2464"/>
        <c:crosses val="autoZero"/>
        <c:auto val="1"/>
        <c:lblAlgn val="ctr"/>
        <c:lblOffset val="100"/>
        <c:noMultiLvlLbl val="0"/>
      </c:catAx>
      <c:valAx>
        <c:axId val="54692464"/>
        <c:scaling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</a:rPr>
                  <a:t>Biomass (g/plant)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1016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3424"/>
        <c:crosses val="autoZero"/>
        <c:crossBetween val="between"/>
        <c:majorUnit val="2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13637507640309"/>
          <c:y val="0.92677165354330726"/>
          <c:w val="0.28858575012834142"/>
          <c:h val="7.2722715368592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[2]Paracetamol!$G$2</c:f>
              <c:strCache>
                <c:ptCount val="1"/>
                <c:pt idx="0">
                  <c:v>Total chlorophyll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rgbClr val="00B050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120313143798948E-3"/>
                  <c:y val="-2.78067431352102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06A-4254-A581-F15F6EB01FA9}"/>
                </c:ext>
              </c:extLst>
            </c:dLbl>
            <c:dLbl>
              <c:idx val="1"/>
              <c:layout>
                <c:manualLayout>
                  <c:x val="-7.553820167922863E-17"/>
                  <c:y val="-2.43309002433090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06A-4254-A581-F15F6EB01FA9}"/>
                </c:ext>
              </c:extLst>
            </c:dLbl>
            <c:dLbl>
              <c:idx val="2"/>
              <c:layout>
                <c:manualLayout>
                  <c:x val="2.0601565718994645E-3"/>
                  <c:y val="-3.12825860271115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06A-4254-A581-F15F6EB01FA9}"/>
                </c:ext>
              </c:extLst>
            </c:dLbl>
            <c:dLbl>
              <c:idx val="3"/>
              <c:layout>
                <c:manualLayout>
                  <c:x val="0"/>
                  <c:y val="-2.08550573514077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06A-4254-A581-F15F6EB01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[2]Paracetamol!$K$3:$K$6</c:f>
                <c:numCache>
                  <c:formatCode>General</c:formatCode>
                  <c:ptCount val="4"/>
                  <c:pt idx="0">
                    <c:v>8.5962911430290347</c:v>
                  </c:pt>
                  <c:pt idx="1">
                    <c:v>12.204444047969107</c:v>
                  </c:pt>
                  <c:pt idx="2">
                    <c:v>25.797804895763718</c:v>
                  </c:pt>
                  <c:pt idx="3">
                    <c:v>22.532760521947903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[2]Paracetamol!$F$3:$F$6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+B</c:v>
                </c:pt>
                <c:pt idx="3">
                  <c:v>B</c:v>
                </c:pt>
              </c:strCache>
            </c:strRef>
          </c:cat>
          <c:val>
            <c:numRef>
              <c:f>[2]Paracetamol!$G$3:$G$6</c:f>
              <c:numCache>
                <c:formatCode>General</c:formatCode>
                <c:ptCount val="4"/>
                <c:pt idx="0">
                  <c:v>262.05692208333335</c:v>
                </c:pt>
                <c:pt idx="1">
                  <c:v>349.16901666666672</c:v>
                </c:pt>
                <c:pt idx="2">
                  <c:v>441.32683833333323</c:v>
                </c:pt>
                <c:pt idx="3">
                  <c:v>311.06234749999993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6A-4254-A581-F15F6EB01FA9}"/>
            </c:ext>
          </c:extLst>
        </c:ser>
        <c:ser>
          <c:idx val="1"/>
          <c:order val="1"/>
          <c:tx>
            <c:strRef>
              <c:f>[2]Paracetamol!$H$2</c:f>
              <c:strCache>
                <c:ptCount val="1"/>
                <c:pt idx="0">
                  <c:v>Chlorophyll a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accent3">
                  <a:lumMod val="40000"/>
                  <a:lumOff val="60000"/>
                </a:schemeClr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43309002433090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06A-4254-A581-F15F6EB01FA9}"/>
                </c:ext>
              </c:extLst>
            </c:dLbl>
            <c:dLbl>
              <c:idx val="1"/>
              <c:layout>
                <c:manualLayout>
                  <c:x val="-7.553820167922863E-17"/>
                  <c:y val="-2.08550573514077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06A-4254-A581-F15F6EB01FA9}"/>
                </c:ext>
              </c:extLst>
            </c:dLbl>
            <c:dLbl>
              <c:idx val="2"/>
              <c:layout>
                <c:manualLayout>
                  <c:x val="-7.553820167922863E-17"/>
                  <c:y val="-2.08550573514077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06A-4254-A581-F15F6EB01FA9}"/>
                </c:ext>
              </c:extLst>
            </c:dLbl>
            <c:dLbl>
              <c:idx val="3"/>
              <c:layout>
                <c:manualLayout>
                  <c:x val="0"/>
                  <c:y val="-2.43309002433090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06A-4254-A581-F15F6EB01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[2]Paracetamol!$L$3:$L$6</c:f>
                <c:numCache>
                  <c:formatCode>General</c:formatCode>
                  <c:ptCount val="4"/>
                  <c:pt idx="0">
                    <c:v>10.485009093692714</c:v>
                  </c:pt>
                  <c:pt idx="1">
                    <c:v>22.852872039408933</c:v>
                  </c:pt>
                  <c:pt idx="2">
                    <c:v>10.438949750752103</c:v>
                  </c:pt>
                  <c:pt idx="3">
                    <c:v>17.478734956441038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[2]Paracetamol!$F$3:$F$6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+B</c:v>
                </c:pt>
                <c:pt idx="3">
                  <c:v>B</c:v>
                </c:pt>
              </c:strCache>
            </c:strRef>
          </c:cat>
          <c:val>
            <c:numRef>
              <c:f>[2]Paracetamol!$H$3:$H$6</c:f>
              <c:numCache>
                <c:formatCode>General</c:formatCode>
                <c:ptCount val="4"/>
                <c:pt idx="0">
                  <c:v>141.39325791666667</c:v>
                </c:pt>
                <c:pt idx="1">
                  <c:v>228.45470166666667</c:v>
                </c:pt>
                <c:pt idx="2">
                  <c:v>290.93440458333328</c:v>
                </c:pt>
                <c:pt idx="3">
                  <c:v>206.90363499999998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6A-4254-A581-F15F6EB01FA9}"/>
            </c:ext>
          </c:extLst>
        </c:ser>
        <c:ser>
          <c:idx val="2"/>
          <c:order val="2"/>
          <c:tx>
            <c:strRef>
              <c:f>[2]Paracetamol!$I$2</c:f>
              <c:strCache>
                <c:ptCount val="1"/>
                <c:pt idx="0">
                  <c:v>Chlorophyll b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accent6">
                  <a:lumMod val="40000"/>
                  <a:lumOff val="60000"/>
                </a:schemeClr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06A-4254-A581-F15F6EB01FA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B06A-4254-A581-F15F6EB01FA9}"/>
                </c:ext>
              </c:extLst>
            </c:dLbl>
            <c:dLbl>
              <c:idx val="2"/>
              <c:layout>
                <c:manualLayout>
                  <c:x val="0"/>
                  <c:y val="-2.08550573514077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B06A-4254-A581-F15F6EB01FA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B06A-4254-A581-F15F6EB01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[2]Paracetamol!$M$3:$M$6</c:f>
                <c:numCache>
                  <c:formatCode>General</c:formatCode>
                  <c:ptCount val="4"/>
                  <c:pt idx="0">
                    <c:v>3.4246949510543332</c:v>
                  </c:pt>
                  <c:pt idx="1">
                    <c:v>7.5828015886586719</c:v>
                  </c:pt>
                  <c:pt idx="2">
                    <c:v>15.444153900919103</c:v>
                  </c:pt>
                  <c:pt idx="3">
                    <c:v>5.7469469019027208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[2]Paracetamol!$F$3:$F$6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+B</c:v>
                </c:pt>
                <c:pt idx="3">
                  <c:v>B</c:v>
                </c:pt>
              </c:strCache>
            </c:strRef>
          </c:cat>
          <c:val>
            <c:numRef>
              <c:f>[2]Paracetamol!$I$3:$I$6</c:f>
              <c:numCache>
                <c:formatCode>General</c:formatCode>
                <c:ptCount val="4"/>
                <c:pt idx="0">
                  <c:v>120.66366416666665</c:v>
                </c:pt>
                <c:pt idx="1">
                  <c:v>108.78741333333333</c:v>
                </c:pt>
                <c:pt idx="2">
                  <c:v>150.51006749999999</c:v>
                </c:pt>
                <c:pt idx="3">
                  <c:v>104.24109333333335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6A-4254-A581-F15F6EB01F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3"/>
        <c:axId val="868970031"/>
        <c:axId val="868893103"/>
      </c:barChart>
      <c:catAx>
        <c:axId val="8689700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Plants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Variants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893103"/>
        <c:crosses val="autoZero"/>
        <c:auto val="1"/>
        <c:lblAlgn val="ctr"/>
        <c:lblOffset val="100"/>
        <c:noMultiLvlLbl val="0"/>
      </c:catAx>
      <c:valAx>
        <c:axId val="868893103"/>
        <c:scaling>
          <c:orientation val="minMax"/>
          <c:max val="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</a:rPr>
                  <a:t>Chlorophyll Content [µg/g f.w.]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970031"/>
        <c:crosses val="autoZero"/>
        <c:crossBetween val="between"/>
        <c:majorUnit val="100"/>
        <c:min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[3]Paracetamol!$I$2</c:f>
              <c:strCache>
                <c:ptCount val="1"/>
                <c:pt idx="0">
                  <c:v>Sum of phenols (chlorogenic acid)</c:v>
                </c:pt>
              </c:strCache>
            </c:strRef>
          </c:tx>
          <c:spPr>
            <a:pattFill prst="dashVert">
              <a:fgClr>
                <a:schemeClr val="accent1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365-4C9E-A1A9-3647295182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365-4C9E-A1A9-36472951828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365-4C9E-A1A9-36472951828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365-4C9E-A1A9-364729518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cust"/>
            <c:noEndCap val="0"/>
            <c:plus>
              <c:numRef>
                <c:f>[3]Paracetamol!$M$3:$M$6</c:f>
                <c:numCache>
                  <c:formatCode>General</c:formatCode>
                  <c:ptCount val="4"/>
                  <c:pt idx="0">
                    <c:v>7.935320261778231</c:v>
                  </c:pt>
                  <c:pt idx="1">
                    <c:v>5.6471353022503843</c:v>
                  </c:pt>
                  <c:pt idx="2">
                    <c:v>19.174206959558518</c:v>
                  </c:pt>
                  <c:pt idx="3">
                    <c:v>12.768893984503306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[3]Paracetamol!$H$3:$H$6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[3]Paracetamol!$I$3:$I$6</c:f>
              <c:numCache>
                <c:formatCode>General</c:formatCode>
                <c:ptCount val="4"/>
                <c:pt idx="0">
                  <c:v>1042.112578352697</c:v>
                </c:pt>
                <c:pt idx="1">
                  <c:v>1131.3186209925341</c:v>
                </c:pt>
                <c:pt idx="2">
                  <c:v>1117.0399648660521</c:v>
                </c:pt>
                <c:pt idx="3">
                  <c:v>1114.9264382960037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65-4C9E-A1A9-3647295182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70"/>
        <c:axId val="1607238304"/>
        <c:axId val="1607238784"/>
      </c:barChart>
      <c:catAx>
        <c:axId val="160723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238784"/>
        <c:crosses val="autoZero"/>
        <c:auto val="1"/>
        <c:lblAlgn val="ctr"/>
        <c:lblOffset val="100"/>
        <c:noMultiLvlLbl val="0"/>
      </c:catAx>
      <c:valAx>
        <c:axId val="160723878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Sum of phenols (chlorogenic acid) (mg/100g f.w)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238304"/>
        <c:crosses val="autoZero"/>
        <c:crossBetween val="between"/>
        <c:min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388648293963254"/>
          <c:y val="5.0925925925925923E-2"/>
          <c:w val="0.7783357392825897"/>
          <c:h val="0.84204505686789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[3]Paracetamol!$L$2</c:f>
              <c:strCache>
                <c:ptCount val="1"/>
                <c:pt idx="0">
                  <c:v>Anthocyanins (cyanidin)</c:v>
                </c:pt>
              </c:strCache>
            </c:strRef>
          </c:tx>
          <c:spPr>
            <a:pattFill prst="pct5">
              <a:fgClr>
                <a:srgbClr val="156082"/>
              </a:fgClr>
              <a:bgClr>
                <a:srgbClr val="4EA72E">
                  <a:lumMod val="20000"/>
                  <a:lumOff val="80000"/>
                </a:srgbClr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[3]Paracetamol!$P$3:$P$7</c:f>
                <c:numCache>
                  <c:formatCode>General</c:formatCode>
                  <c:ptCount val="5"/>
                  <c:pt idx="0">
                    <c:v>0.20567773916268881</c:v>
                  </c:pt>
                  <c:pt idx="1">
                    <c:v>0.39497575174130883</c:v>
                  </c:pt>
                  <c:pt idx="2">
                    <c:v>0.67765595405574919</c:v>
                  </c:pt>
                  <c:pt idx="3">
                    <c:v>0.60511102166027431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[3]Paracetamol!$H$3:$H$6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[3]Paracetamol!$L$3:$L$6</c:f>
              <c:numCache>
                <c:formatCode>General</c:formatCode>
                <c:ptCount val="4"/>
                <c:pt idx="0">
                  <c:v>7.8058645096056622</c:v>
                </c:pt>
                <c:pt idx="1">
                  <c:v>8.0575216267835099</c:v>
                </c:pt>
                <c:pt idx="2">
                  <c:v>8.7855297157622747</c:v>
                </c:pt>
                <c:pt idx="3">
                  <c:v>8.4372542410965057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C-4D0D-827F-EE1AA4BDC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70"/>
        <c:axId val="259228400"/>
        <c:axId val="259234160"/>
      </c:barChart>
      <c:catAx>
        <c:axId val="25922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234160"/>
        <c:crosses val="autoZero"/>
        <c:auto val="1"/>
        <c:lblAlgn val="ctr"/>
        <c:lblOffset val="100"/>
        <c:noMultiLvlLbl val="0"/>
      </c:catAx>
      <c:valAx>
        <c:axId val="259234160"/>
        <c:scaling>
          <c:orientation val="minMax"/>
          <c:max val="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Anthocyanins (cyanidin)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r>
                  <a:rPr lang="en-US" sz="1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(mg/100g f.w)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9228400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[3]Paracetamol!$J$2</c:f>
              <c:strCache>
                <c:ptCount val="1"/>
                <c:pt idx="0">
                  <c:v>Phenylpropanoids (caffeic acid)</c:v>
                </c:pt>
              </c:strCache>
            </c:strRef>
          </c:tx>
          <c:spPr>
            <a:pattFill prst="pct20">
              <a:fgClr>
                <a:schemeClr val="accent1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7777777777777267E-3"/>
                  <c:y val="-4.1666666666666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FFA-478E-A914-DCE0CEF7507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FFA-478E-A914-DCE0CEF75076}"/>
                </c:ext>
              </c:extLst>
            </c:dLbl>
            <c:dLbl>
              <c:idx val="2"/>
              <c:layout>
                <c:manualLayout>
                  <c:x val="2.7777777777777779E-3"/>
                  <c:y val="-5.55555555555555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FFA-478E-A914-DCE0CEF75076}"/>
                </c:ext>
              </c:extLst>
            </c:dLbl>
            <c:dLbl>
              <c:idx val="3"/>
              <c:layout>
                <c:manualLayout>
                  <c:x val="-1.0185067526415994E-16"/>
                  <c:y val="-1.38888888888888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FFA-478E-A914-DCE0CEF750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[3]Paracetamol!$N$3:$N$6</c:f>
                <c:numCache>
                  <c:formatCode>General</c:formatCode>
                  <c:ptCount val="4"/>
                  <c:pt idx="0">
                    <c:v>4.6911148526593429</c:v>
                  </c:pt>
                  <c:pt idx="1">
                    <c:v>1.9328385827477981</c:v>
                  </c:pt>
                  <c:pt idx="2">
                    <c:v>5.8916233623751539</c:v>
                  </c:pt>
                  <c:pt idx="3">
                    <c:v>2.7864991297440898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[3]Paracetamol!$H$3:$H$6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[3]Paracetamol!$J$3:$J$6</c:f>
              <c:numCache>
                <c:formatCode>General</c:formatCode>
                <c:ptCount val="4"/>
                <c:pt idx="0">
                  <c:v>72.670383062030524</c:v>
                </c:pt>
                <c:pt idx="1">
                  <c:v>93.250330866134007</c:v>
                </c:pt>
                <c:pt idx="2">
                  <c:v>80.682319494142448</c:v>
                </c:pt>
                <c:pt idx="3">
                  <c:v>92.729114585886308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FA-478E-A914-DCE0CEF750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70"/>
        <c:axId val="1607269296"/>
        <c:axId val="1607271696"/>
      </c:barChart>
      <c:catAx>
        <c:axId val="160726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271696"/>
        <c:crosses val="autoZero"/>
        <c:auto val="1"/>
        <c:lblAlgn val="ctr"/>
        <c:lblOffset val="100"/>
        <c:noMultiLvlLbl val="0"/>
      </c:catAx>
      <c:valAx>
        <c:axId val="160727169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Phenylpropanoids (caffeic acid)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r>
                  <a:rPr lang="en-US" sz="1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(mg/100g f.w)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26929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[3]Paracetamol!$K$2</c:f>
              <c:strCache>
                <c:ptCount val="1"/>
                <c:pt idx="0">
                  <c:v>Flavonols (quertecin)</c:v>
                </c:pt>
              </c:strCache>
            </c:strRef>
          </c:tx>
          <c:spPr>
            <a:pattFill prst="dashHorz">
              <a:fgClr>
                <a:schemeClr val="accent1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54061616154876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2E0-4F1A-A56F-757D0E47A768}"/>
                </c:ext>
              </c:extLst>
            </c:dLbl>
            <c:dLbl>
              <c:idx val="1"/>
              <c:layout>
                <c:manualLayout>
                  <c:x val="-5.0925337632079971E-17"/>
                  <c:y val="-1.54061616154876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2E0-4F1A-A56F-757D0E47A768}"/>
                </c:ext>
              </c:extLst>
            </c:dLbl>
            <c:dLbl>
              <c:idx val="2"/>
              <c:layout>
                <c:manualLayout>
                  <c:x val="-5.5555555555555558E-3"/>
                  <c:y val="-3.46638636348472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2E0-4F1A-A56F-757D0E47A768}"/>
                </c:ext>
              </c:extLst>
            </c:dLbl>
            <c:dLbl>
              <c:idx val="3"/>
              <c:layout>
                <c:manualLayout>
                  <c:x val="-1.0185067526415994E-16"/>
                  <c:y val="-1.54061616154876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2E0-4F1A-A56F-757D0E47A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[3]Paracetamol!$O$3:$O$6</c:f>
                <c:numCache>
                  <c:formatCode>General</c:formatCode>
                  <c:ptCount val="4"/>
                  <c:pt idx="0">
                    <c:v>2.4528486800066824</c:v>
                  </c:pt>
                  <c:pt idx="1">
                    <c:v>2.6190488534611509</c:v>
                  </c:pt>
                  <c:pt idx="2">
                    <c:v>3.2867646711788172</c:v>
                  </c:pt>
                  <c:pt idx="3">
                    <c:v>2.1182133200187483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[3]Paracetamol!$H$3:$H$6</c:f>
              <c:strCache>
                <c:ptCount val="4"/>
                <c:pt idx="0">
                  <c:v>C</c:v>
                </c:pt>
                <c:pt idx="1">
                  <c:v>P</c:v>
                </c:pt>
                <c:pt idx="2">
                  <c:v>P + B</c:v>
                </c:pt>
                <c:pt idx="3">
                  <c:v>B</c:v>
                </c:pt>
              </c:strCache>
            </c:strRef>
          </c:cat>
          <c:val>
            <c:numRef>
              <c:f>[3]Paracetamol!$K$3:$K$6</c:f>
              <c:numCache>
                <c:formatCode>General</c:formatCode>
                <c:ptCount val="4"/>
                <c:pt idx="0">
                  <c:v>53.260163290674349</c:v>
                </c:pt>
                <c:pt idx="1">
                  <c:v>93.250330866134007</c:v>
                </c:pt>
                <c:pt idx="2">
                  <c:v>51.792524790236463</c:v>
                </c:pt>
                <c:pt idx="3">
                  <c:v>67.692177303161273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E0-4F1A-A56F-757D0E47A7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70"/>
        <c:axId val="309843056"/>
        <c:axId val="309844976"/>
      </c:barChart>
      <c:catAx>
        <c:axId val="30984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44976"/>
        <c:crosses val="autoZero"/>
        <c:auto val="1"/>
        <c:lblAlgn val="ctr"/>
        <c:lblOffset val="100"/>
        <c:noMultiLvlLbl val="0"/>
      </c:catAx>
      <c:valAx>
        <c:axId val="30984497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Flavonols (quertecin)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r>
                  <a:rPr lang="en-US" sz="1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(mg/100g f.w)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430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220980</xdr:colOff>
      <xdr:row>14</xdr:row>
      <xdr:rowOff>38100</xdr:rowOff>
    </xdr:from>
    <xdr:to>
      <xdr:col>11</xdr:col>
      <xdr:colOff>525780</xdr:colOff>
      <xdr:row>29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9B5D4A-840A-7459-2B2D-35D9A6A75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541020</xdr:colOff>
      <xdr:row>14</xdr:row>
      <xdr:rowOff>0</xdr:rowOff>
    </xdr:from>
    <xdr:to>
      <xdr:col>20</xdr:col>
      <xdr:colOff>236220</xdr:colOff>
      <xdr:row>28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E4021D-DE1A-9FCE-76EC-7C4346CED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14</xdr:col>
      <xdr:colOff>423575</xdr:colOff>
      <xdr:row>27</xdr:row>
      <xdr:rowOff>53340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C7903D-912E-4B65-B310-7D1088618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708660</xdr:colOff>
      <xdr:row>13</xdr:row>
      <xdr:rowOff>34290</xdr:rowOff>
    </xdr:from>
    <xdr:to>
      <xdr:col>15</xdr:col>
      <xdr:colOff>259080</xdr:colOff>
      <xdr:row>33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4AA0E8-B9D8-4C56-AF21-CA7719720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31173</xdr:colOff>
      <xdr:row>7</xdr:row>
      <xdr:rowOff>24246</xdr:rowOff>
    </xdr:from>
    <xdr:to>
      <xdr:col>10</xdr:col>
      <xdr:colOff>640773</xdr:colOff>
      <xdr:row>22</xdr:row>
      <xdr:rowOff>65809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722BD6-E390-46B2-AC29-F9BE4CA2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17</xdr:col>
      <xdr:colOff>457200</xdr:colOff>
      <xdr:row>38</xdr:row>
      <xdr:rowOff>41564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0A0DE9-E412-4098-AC6B-009B97578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17</xdr:col>
      <xdr:colOff>457200</xdr:colOff>
      <xdr:row>22</xdr:row>
      <xdr:rowOff>41563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281C11-B894-41A0-A352-C39BF9CEA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609600</xdr:colOff>
      <xdr:row>38</xdr:row>
      <xdr:rowOff>41564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B10975-ED67-4F42-8AAB-C1AB60093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MAEH%20Ecohydrology\MAEH%20Thesis\Thesis%20Writing\Results\Results%20for%20paracetamol%20paper\Biomass%20with%20removing%20outliers.xlsx" TargetMode="External"/><Relationship Id="rId1" Type="http://schemas.openxmlformats.org/officeDocument/2006/relationships/externalLinkPath" Target="Biomass%20with%20removing%20outlier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MAEH%20Ecohydrology\MAEH%20Thesis\Thesis%20Writing\Results\Results%20for%20paracetamol%20paper\Chorophyll%20Final%20Calculation%20Chathurika.xlsx" TargetMode="External"/><Relationship Id="rId1" Type="http://schemas.openxmlformats.org/officeDocument/2006/relationships/externalLinkPath" Target="Chorophyll%20Final%20Calculation%20Chathurik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MAEH%20Ecohydrology\MAEH%20Thesis\Thesis%20Writing\Results\Results%20for%20paracetamol%20paper\Phenolic%20Compounds%20Final%20Calculation%20Chathurika.xlsx" TargetMode="External"/><Relationship Id="rId1" Type="http://schemas.openxmlformats.org/officeDocument/2006/relationships/externalLinkPath" Target="Phenolic%20Compounds%20Final%20Calculation%20Chathuri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omass Paracetamol"/>
      <sheetName val="Biomass Diclofenac"/>
      <sheetName val="Vs"/>
      <sheetName val="One way ANOWA"/>
      <sheetName val="T test for roots"/>
      <sheetName val="T test for Stems"/>
      <sheetName val="T test for Leaves"/>
      <sheetName val="T test"/>
    </sheetNames>
    <sheetDataSet>
      <sheetData sheetId="0">
        <row r="2">
          <cell r="H2" t="str">
            <v>Roots</v>
          </cell>
          <cell r="I2" t="str">
            <v>Stems</v>
          </cell>
          <cell r="J2" t="str">
            <v>Leaves</v>
          </cell>
        </row>
        <row r="3">
          <cell r="G3" t="str">
            <v>C</v>
          </cell>
          <cell r="H3">
            <v>2.7824999999999998</v>
          </cell>
          <cell r="I3">
            <v>3.6225000000000001</v>
          </cell>
          <cell r="J3">
            <v>6.6849999999999996</v>
          </cell>
          <cell r="L3">
            <v>0.82822601585155142</v>
          </cell>
          <cell r="M3">
            <v>0.85070069158703954</v>
          </cell>
          <cell r="N3">
            <v>1.3790213921473429</v>
          </cell>
        </row>
        <row r="4">
          <cell r="G4" t="str">
            <v>P</v>
          </cell>
          <cell r="H4">
            <v>1.1300000000000001</v>
          </cell>
          <cell r="I4">
            <v>1.45</v>
          </cell>
          <cell r="J4">
            <v>2.2250000000000001</v>
          </cell>
          <cell r="L4">
            <v>0.40800326796076836</v>
          </cell>
          <cell r="M4">
            <v>0.2969848480983498</v>
          </cell>
          <cell r="N4">
            <v>0.99814828557684709</v>
          </cell>
        </row>
        <row r="5">
          <cell r="G5" t="str">
            <v>P + B</v>
          </cell>
          <cell r="H5">
            <v>1.0150000000000001</v>
          </cell>
          <cell r="I5">
            <v>2.0900000000000003</v>
          </cell>
          <cell r="J5">
            <v>3.56</v>
          </cell>
          <cell r="L5">
            <v>4.932882862316252E-2</v>
          </cell>
          <cell r="M5">
            <v>0.32974737805376431</v>
          </cell>
          <cell r="N5">
            <v>0.96294686596232715</v>
          </cell>
        </row>
        <row r="6">
          <cell r="G6" t="str">
            <v>B</v>
          </cell>
          <cell r="H6">
            <v>0.9375</v>
          </cell>
          <cell r="I6">
            <v>2.4950000000000001</v>
          </cell>
          <cell r="J6">
            <v>4.1499999999999995</v>
          </cell>
          <cell r="L6">
            <v>0.24662724910277059</v>
          </cell>
          <cell r="M6">
            <v>0.9784511570163672</v>
          </cell>
          <cell r="N6">
            <v>0.31591137997862645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Exp."/>
      <sheetName val="3 Exp."/>
      <sheetName val="Paracetamol"/>
      <sheetName val="Diclofenac"/>
      <sheetName val="Para. vs Dicl."/>
      <sheetName val="Stat Normality"/>
      <sheetName val="ANOWA"/>
    </sheetNames>
    <sheetDataSet>
      <sheetData sheetId="0" refreshError="1"/>
      <sheetData sheetId="1" refreshError="1"/>
      <sheetData sheetId="2">
        <row r="2">
          <cell r="G2" t="str">
            <v>Total chlorophyll</v>
          </cell>
          <cell r="H2" t="str">
            <v>Chlorophyll a</v>
          </cell>
          <cell r="I2" t="str">
            <v>Chlorophyll b</v>
          </cell>
        </row>
        <row r="3">
          <cell r="F3" t="str">
            <v>C</v>
          </cell>
          <cell r="G3">
            <v>262.05692208333335</v>
          </cell>
          <cell r="H3">
            <v>141.39325791666667</v>
          </cell>
          <cell r="I3">
            <v>120.66366416666665</v>
          </cell>
          <cell r="K3">
            <v>8.5962911430290347</v>
          </cell>
          <cell r="L3">
            <v>10.485009093692714</v>
          </cell>
          <cell r="M3">
            <v>3.4246949510543332</v>
          </cell>
        </row>
        <row r="4">
          <cell r="F4" t="str">
            <v>P</v>
          </cell>
          <cell r="G4">
            <v>349.16901666666672</v>
          </cell>
          <cell r="H4">
            <v>228.45470166666667</v>
          </cell>
          <cell r="I4">
            <v>108.78741333333333</v>
          </cell>
          <cell r="K4">
            <v>12.204444047969107</v>
          </cell>
          <cell r="L4">
            <v>22.852872039408933</v>
          </cell>
          <cell r="M4">
            <v>7.5828015886586719</v>
          </cell>
        </row>
        <row r="5">
          <cell r="F5" t="str">
            <v>P +B</v>
          </cell>
          <cell r="G5">
            <v>441.32683833333323</v>
          </cell>
          <cell r="H5">
            <v>290.93440458333328</v>
          </cell>
          <cell r="I5">
            <v>150.51006749999999</v>
          </cell>
          <cell r="K5">
            <v>25.797804895763718</v>
          </cell>
          <cell r="L5">
            <v>10.438949750752103</v>
          </cell>
          <cell r="M5">
            <v>15.444153900919103</v>
          </cell>
        </row>
        <row r="6">
          <cell r="F6" t="str">
            <v>B</v>
          </cell>
          <cell r="G6">
            <v>311.06234749999993</v>
          </cell>
          <cell r="H6">
            <v>206.90363499999998</v>
          </cell>
          <cell r="I6">
            <v>104.24109333333335</v>
          </cell>
          <cell r="K6">
            <v>22.532760521947903</v>
          </cell>
          <cell r="L6">
            <v>17.478734956441038</v>
          </cell>
          <cell r="M6">
            <v>5.7469469019027208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Exp."/>
      <sheetName val="3 Exp."/>
      <sheetName val="Paracetamol"/>
      <sheetName val="Normality"/>
      <sheetName val="ANOVA"/>
      <sheetName val="Diclofenac"/>
      <sheetName val="P vs D"/>
    </sheetNames>
    <sheetDataSet>
      <sheetData sheetId="0" refreshError="1"/>
      <sheetData sheetId="1" refreshError="1"/>
      <sheetData sheetId="2">
        <row r="2">
          <cell r="I2" t="str">
            <v>Sum of phenols (chlorogenic acid)</v>
          </cell>
          <cell r="J2" t="str">
            <v>Phenylpropanoids (caffeic acid)</v>
          </cell>
          <cell r="K2" t="str">
            <v>Flavonols (quertecin)</v>
          </cell>
          <cell r="L2" t="str">
            <v>Anthocyanins (cyanidin)</v>
          </cell>
        </row>
        <row r="3">
          <cell r="H3" t="str">
            <v>C</v>
          </cell>
          <cell r="I3">
            <v>1042.112578352697</v>
          </cell>
          <cell r="J3">
            <v>72.670383062030524</v>
          </cell>
          <cell r="K3">
            <v>53.260163290674349</v>
          </cell>
          <cell r="L3">
            <v>7.8058645096056622</v>
          </cell>
          <cell r="M3">
            <v>7.935320261778231</v>
          </cell>
          <cell r="N3">
            <v>4.6911148526593429</v>
          </cell>
          <cell r="O3">
            <v>2.4528486800066824</v>
          </cell>
          <cell r="P3">
            <v>0.20567773916268881</v>
          </cell>
        </row>
        <row r="4">
          <cell r="H4" t="str">
            <v>P</v>
          </cell>
          <cell r="I4">
            <v>1131.3186209925341</v>
          </cell>
          <cell r="J4">
            <v>93.250330866134007</v>
          </cell>
          <cell r="K4">
            <v>93.250330866134007</v>
          </cell>
          <cell r="L4">
            <v>8.0575216267835099</v>
          </cell>
          <cell r="M4">
            <v>5.6471353022503843</v>
          </cell>
          <cell r="N4">
            <v>1.9328385827477981</v>
          </cell>
          <cell r="O4">
            <v>2.6190488534611509</v>
          </cell>
          <cell r="P4">
            <v>0.39497575174130883</v>
          </cell>
        </row>
        <row r="5">
          <cell r="H5" t="str">
            <v>P + B</v>
          </cell>
          <cell r="I5">
            <v>1117.0399648660521</v>
          </cell>
          <cell r="J5">
            <v>80.682319494142448</v>
          </cell>
          <cell r="K5">
            <v>51.792524790236463</v>
          </cell>
          <cell r="L5">
            <v>8.7855297157622747</v>
          </cell>
          <cell r="M5">
            <v>19.174206959558518</v>
          </cell>
          <cell r="N5">
            <v>5.8916233623751539</v>
          </cell>
          <cell r="O5">
            <v>3.2867646711788172</v>
          </cell>
          <cell r="P5">
            <v>0.67765595405574919</v>
          </cell>
        </row>
        <row r="6">
          <cell r="H6" t="str">
            <v>B</v>
          </cell>
          <cell r="I6">
            <v>1114.9264382960037</v>
          </cell>
          <cell r="J6">
            <v>92.729114585886308</v>
          </cell>
          <cell r="K6">
            <v>67.692177303161273</v>
          </cell>
          <cell r="L6">
            <v>8.4372542410965057</v>
          </cell>
          <cell r="M6">
            <v>12.768893984503306</v>
          </cell>
          <cell r="N6">
            <v>2.7864991297440898</v>
          </cell>
          <cell r="O6">
            <v>2.1182133200187483</v>
          </cell>
          <cell r="P6">
            <v>0.60511102166027431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HATHURIKA PRIYADARSHANI HULADDUWA MUDIYANSELAGE" id="{0F5A4409-E1B7-4E4A-B662-408768C3DB9D}" userId="S::a81017@ualg.pt::fdc489b7-738c-44ce-8b2c-923cd95a390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3B1280-CE77-4E77-AFA3-40661A2CEF15}" name="Table1" displayName="Table1" ref="Q24:S27" totalsRowShown="0">
  <autoFilter ref="Q24:S27" xr:uid="{1B3B1280-CE77-4E77-AFA3-40661A2CEF15}"/>
  <tableColumns count="3">
    <tableColumn id="1" xr3:uid="{7A8265DD-BAEE-484C-9299-904167970B62}" name="Variants"/>
    <tableColumn id="2" xr3:uid="{2C53516F-51E7-46B5-8DC2-633B9E1C1632}" name="BCF"/>
    <tableColumn id="3" xr3:uid="{38724846-4FE2-4C84-AA48-6D35E0E65B64}" name="Column1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5F4135-EDC7-4FF2-BBEB-4E50933E5102}" name="Table13" displayName="Table13" ref="K2:L5" totalsRowShown="0">
  <autoFilter ref="K2:L5" xr:uid="{2C5F4135-EDC7-4FF2-BBEB-4E50933E5102}"/>
  <tableColumns count="2">
    <tableColumn id="1" xr3:uid="{CE3BA96C-E1D4-41E1-8396-AA79D263C929}" name="Variants" dataDxfId="1"/>
    <tableColumn id="2" xr3:uid="{FDFCD299-B562-4809-B240-5A1C84DFAF87}" name="CFU *10^3/mL" dataDxfId="0">
      <calculatedColumnFormula>G3/1000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C23" dT="2024-06-27T17:00:19.23" personId="{0F5A4409-E1B7-4E4A-B662-408768C3DB9D}" id="{0A3363B7-43CE-4879-8331-BE0BB0919B02}">
    <text xml:space="preserve">Purple color:  Superscript letters for average value of each biomass according to Tukey's Test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unacademy.com/content/neet-ug/full-forms/cf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DF79A-7BBC-445E-9EEE-2819CC2BFA4E}">
  <dimension ref="A1:R15"/>
  <sheetViews>
    <sheetView workbookViewId="0">
      <selection activeCell="D3" sqref="D3"/>
    </sheetView>
  </sheetViews>
  <sheetFormatPr defaultRowHeight="14.4" x14ac:dyDescent="0.3"/>
  <cols>
    <col min="1" max="1" width="25.77734375" customWidth="1"/>
    <col min="2" max="2" width="20.6640625" customWidth="1"/>
    <col min="3" max="3" width="17.77734375" customWidth="1"/>
    <col min="4" max="4" width="20.109375" customWidth="1"/>
  </cols>
  <sheetData>
    <row r="1" spans="1:18" x14ac:dyDescent="0.3">
      <c r="C1" s="5" t="s">
        <v>2</v>
      </c>
      <c r="D1" s="5" t="s">
        <v>17</v>
      </c>
      <c r="G1" t="s">
        <v>16</v>
      </c>
      <c r="J1" t="s">
        <v>7</v>
      </c>
      <c r="Q1" t="s">
        <v>16</v>
      </c>
    </row>
    <row r="2" spans="1:18" x14ac:dyDescent="0.3">
      <c r="G2" s="5" t="s">
        <v>17</v>
      </c>
      <c r="Q2" t="s">
        <v>17</v>
      </c>
    </row>
    <row r="3" spans="1:18" ht="15.6" x14ac:dyDescent="0.3">
      <c r="A3" s="10" t="s">
        <v>0</v>
      </c>
      <c r="B3" s="11" t="s">
        <v>16</v>
      </c>
      <c r="C3" s="12">
        <v>2970.248</v>
      </c>
      <c r="D3" s="13">
        <f>C3*0.001</f>
        <v>2.9702480000000002</v>
      </c>
      <c r="G3" t="s">
        <v>5</v>
      </c>
      <c r="H3" t="s">
        <v>6</v>
      </c>
      <c r="J3" t="s">
        <v>8</v>
      </c>
      <c r="K3">
        <v>3.8570000000000002</v>
      </c>
      <c r="Q3" t="s">
        <v>5</v>
      </c>
      <c r="R3" t="s">
        <v>6</v>
      </c>
    </row>
    <row r="4" spans="1:18" ht="15.6" x14ac:dyDescent="0.3">
      <c r="A4" s="10" t="s">
        <v>0</v>
      </c>
      <c r="B4" s="11" t="s">
        <v>16</v>
      </c>
      <c r="C4" s="12">
        <v>2531.3429999999998</v>
      </c>
      <c r="D4" s="13">
        <f t="shared" ref="D4:D15" si="0">C4*0.001</f>
        <v>2.5313430000000001</v>
      </c>
      <c r="G4">
        <v>2.9702480000000002</v>
      </c>
      <c r="H4">
        <v>1.7746960000000001</v>
      </c>
      <c r="J4" t="s">
        <v>9</v>
      </c>
      <c r="K4">
        <v>3.8570000000000002</v>
      </c>
      <c r="Q4">
        <v>1.3618090452261309</v>
      </c>
      <c r="R4">
        <v>32.297696396928522</v>
      </c>
    </row>
    <row r="5" spans="1:18" ht="15.6" x14ac:dyDescent="0.3">
      <c r="A5" s="10" t="s">
        <v>0</v>
      </c>
      <c r="B5" s="11" t="s">
        <v>16</v>
      </c>
      <c r="C5" s="12">
        <v>2378.9839999999999</v>
      </c>
      <c r="D5" s="13">
        <f t="shared" si="0"/>
        <v>2.378984</v>
      </c>
      <c r="G5">
        <v>2.5313430000000001</v>
      </c>
      <c r="H5">
        <v>1.7518340000000001</v>
      </c>
      <c r="J5" s="25" t="s">
        <v>10</v>
      </c>
      <c r="K5" s="25">
        <v>4.9529999999999998E-2</v>
      </c>
      <c r="Q5">
        <v>1.3420335905583296</v>
      </c>
      <c r="R5">
        <v>14.815119145439603</v>
      </c>
    </row>
    <row r="6" spans="1:18" ht="15.6" x14ac:dyDescent="0.3">
      <c r="A6" s="7" t="s">
        <v>1</v>
      </c>
      <c r="B6" s="8" t="s">
        <v>16</v>
      </c>
      <c r="C6" s="9">
        <v>1774.6959999999999</v>
      </c>
      <c r="D6" s="13">
        <f t="shared" si="0"/>
        <v>1.7746960000000001</v>
      </c>
      <c r="G6">
        <v>2.378984</v>
      </c>
      <c r="H6">
        <v>1.5799529999999999</v>
      </c>
      <c r="Q6">
        <v>1.3487804878048781</v>
      </c>
      <c r="R6">
        <v>50.62237342405443</v>
      </c>
    </row>
    <row r="7" spans="1:18" ht="15.6" x14ac:dyDescent="0.3">
      <c r="A7" s="7" t="s">
        <v>1</v>
      </c>
      <c r="B7" s="8" t="s">
        <v>16</v>
      </c>
      <c r="C7" s="9">
        <v>1751.8340000000001</v>
      </c>
      <c r="D7" s="13">
        <f t="shared" si="0"/>
        <v>1.7518340000000001</v>
      </c>
      <c r="J7" t="s">
        <v>11</v>
      </c>
    </row>
    <row r="8" spans="1:18" ht="15.6" x14ac:dyDescent="0.3">
      <c r="A8" s="7" t="s">
        <v>1</v>
      </c>
      <c r="B8" s="8" t="s">
        <v>16</v>
      </c>
      <c r="C8" s="9">
        <v>1579.953</v>
      </c>
      <c r="D8" s="13">
        <f t="shared" si="0"/>
        <v>1.5799529999999999</v>
      </c>
      <c r="F8" t="s">
        <v>30</v>
      </c>
      <c r="G8">
        <f>AVERAGE(G4:G6)</f>
        <v>2.6268583333333333</v>
      </c>
      <c r="H8">
        <f>AVERAGE(H4:H6)</f>
        <v>1.702161</v>
      </c>
      <c r="P8" t="s">
        <v>30</v>
      </c>
      <c r="Q8">
        <f>AVERAGE(Q4:Q6)</f>
        <v>1.3508743745297795</v>
      </c>
      <c r="R8">
        <f>AVERAGE(R4:R6)</f>
        <v>32.578396322140854</v>
      </c>
    </row>
    <row r="9" spans="1:18" ht="15.6" x14ac:dyDescent="0.3">
      <c r="D9" s="14"/>
      <c r="F9" t="s">
        <v>14</v>
      </c>
      <c r="G9">
        <f>_xlfn.STDEV.S(G4:G6)</f>
        <v>0.30698642250160413</v>
      </c>
      <c r="H9">
        <f>_xlfn.STDEV.S(H4:H6)</f>
        <v>0.10645075955107139</v>
      </c>
      <c r="K9" t="s">
        <v>5</v>
      </c>
      <c r="L9" t="s">
        <v>6</v>
      </c>
      <c r="P9" t="s">
        <v>14</v>
      </c>
      <c r="Q9">
        <f>_xlfn.STDEV.S(Q4:Q6)</f>
        <v>1.0052632642353178E-2</v>
      </c>
      <c r="R9">
        <f>_xlfn.STDEV.S(R4:R6)</f>
        <v>17.905277408612129</v>
      </c>
    </row>
    <row r="10" spans="1:18" ht="15.6" x14ac:dyDescent="0.3">
      <c r="A10" s="1" t="s">
        <v>0</v>
      </c>
      <c r="B10" s="1" t="s">
        <v>3</v>
      </c>
      <c r="C10" s="2">
        <v>1361.8090452261308</v>
      </c>
      <c r="D10" s="15">
        <f t="shared" si="0"/>
        <v>1.3618090452261309</v>
      </c>
      <c r="G10" t="s">
        <v>30</v>
      </c>
      <c r="H10" t="s">
        <v>14</v>
      </c>
      <c r="J10" t="s">
        <v>5</v>
      </c>
      <c r="L10">
        <v>4.9529999999999998E-2</v>
      </c>
      <c r="Q10" t="s">
        <v>30</v>
      </c>
      <c r="R10" t="s">
        <v>14</v>
      </c>
    </row>
    <row r="11" spans="1:18" ht="15.6" x14ac:dyDescent="0.3">
      <c r="A11" s="1" t="s">
        <v>0</v>
      </c>
      <c r="B11" s="1" t="s">
        <v>3</v>
      </c>
      <c r="C11" s="2">
        <v>1342.0335905583295</v>
      </c>
      <c r="D11" s="15">
        <f t="shared" si="0"/>
        <v>1.3420335905583296</v>
      </c>
      <c r="F11" t="s">
        <v>5</v>
      </c>
      <c r="G11" s="6">
        <v>2.6268583333333333</v>
      </c>
      <c r="H11" s="6">
        <v>0.30698642250160413</v>
      </c>
      <c r="J11" t="s">
        <v>6</v>
      </c>
      <c r="K11">
        <v>4.9529999999999998E-2</v>
      </c>
      <c r="P11" t="s">
        <v>5</v>
      </c>
      <c r="Q11" s="6">
        <v>1.3508743745297795</v>
      </c>
      <c r="R11" s="6">
        <v>1.0052632642353178E-2</v>
      </c>
    </row>
    <row r="12" spans="1:18" ht="15.6" x14ac:dyDescent="0.3">
      <c r="A12" s="1" t="s">
        <v>0</v>
      </c>
      <c r="B12" s="1" t="s">
        <v>3</v>
      </c>
      <c r="C12" s="2">
        <v>1348.780487804878</v>
      </c>
      <c r="D12" s="15">
        <f t="shared" si="0"/>
        <v>1.3487804878048781</v>
      </c>
      <c r="F12" t="s">
        <v>6</v>
      </c>
      <c r="G12" s="6">
        <v>1.702161</v>
      </c>
      <c r="H12" s="6">
        <v>0.10645075955107139</v>
      </c>
      <c r="P12" t="s">
        <v>6</v>
      </c>
      <c r="Q12" s="6">
        <v>32.578396322140854</v>
      </c>
      <c r="R12" s="6">
        <v>17.905277408612129</v>
      </c>
    </row>
    <row r="13" spans="1:18" ht="15.6" x14ac:dyDescent="0.3">
      <c r="A13" s="3" t="s">
        <v>1</v>
      </c>
      <c r="B13" s="3" t="s">
        <v>3</v>
      </c>
      <c r="C13" s="4">
        <v>32297.696396928524</v>
      </c>
      <c r="D13" s="16">
        <f t="shared" si="0"/>
        <v>32.297696396928522</v>
      </c>
    </row>
    <row r="14" spans="1:18" ht="15.6" x14ac:dyDescent="0.3">
      <c r="A14" s="3" t="s">
        <v>1</v>
      </c>
      <c r="B14" s="3" t="s">
        <v>3</v>
      </c>
      <c r="C14" s="4">
        <v>14815.119145439603</v>
      </c>
      <c r="D14" s="16">
        <f t="shared" si="0"/>
        <v>14.815119145439603</v>
      </c>
    </row>
    <row r="15" spans="1:18" ht="15.6" x14ac:dyDescent="0.3">
      <c r="A15" s="3" t="s">
        <v>1</v>
      </c>
      <c r="B15" s="3" t="s">
        <v>3</v>
      </c>
      <c r="C15" s="4">
        <v>50622.373424054429</v>
      </c>
      <c r="D15" s="16">
        <f t="shared" si="0"/>
        <v>50.62237342405443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04682-4F40-4A44-AEBF-B82E2DC705C3}">
  <dimension ref="A1:W29"/>
  <sheetViews>
    <sheetView topLeftCell="A10" workbookViewId="0">
      <selection activeCell="I28" sqref="I28"/>
    </sheetView>
  </sheetViews>
  <sheetFormatPr defaultRowHeight="14.4" x14ac:dyDescent="0.3"/>
  <cols>
    <col min="1" max="1" width="26.88671875" customWidth="1"/>
    <col min="2" max="2" width="22.5546875" customWidth="1"/>
    <col min="3" max="3" width="20.21875" customWidth="1"/>
    <col min="4" max="4" width="22.6640625" customWidth="1"/>
    <col min="5" max="5" width="17.77734375" customWidth="1"/>
    <col min="6" max="6" width="10.5546875" bestFit="1" customWidth="1"/>
    <col min="8" max="9" width="10.5546875" bestFit="1" customWidth="1"/>
    <col min="12" max="12" width="9.5546875" bestFit="1" customWidth="1"/>
    <col min="17" max="17" width="9.77734375" customWidth="1"/>
    <col min="19" max="19" width="10.33203125" customWidth="1"/>
  </cols>
  <sheetData>
    <row r="1" spans="1:23" x14ac:dyDescent="0.3">
      <c r="G1" t="s">
        <v>23</v>
      </c>
      <c r="K1" t="s">
        <v>24</v>
      </c>
    </row>
    <row r="2" spans="1:23" x14ac:dyDescent="0.3">
      <c r="D2" t="s">
        <v>21</v>
      </c>
      <c r="E2" t="s">
        <v>22</v>
      </c>
      <c r="G2" t="s">
        <v>16</v>
      </c>
      <c r="H2" t="s">
        <v>20</v>
      </c>
      <c r="K2" t="s">
        <v>20</v>
      </c>
      <c r="L2" t="s">
        <v>15</v>
      </c>
    </row>
    <row r="3" spans="1:23" x14ac:dyDescent="0.3">
      <c r="C3" s="5" t="s">
        <v>2</v>
      </c>
      <c r="D3" s="5" t="s">
        <v>17</v>
      </c>
      <c r="F3" t="s">
        <v>5</v>
      </c>
      <c r="G3" s="19">
        <f t="shared" ref="G3:G8" si="0">D5/25</f>
        <v>0.11880992000000001</v>
      </c>
      <c r="H3" s="19">
        <f t="shared" ref="H3:H8" si="1">D12/25</f>
        <v>5.4472361809045237E-2</v>
      </c>
      <c r="J3" t="s">
        <v>5</v>
      </c>
      <c r="K3">
        <f>D12/D5</f>
        <v>0.45848327992347132</v>
      </c>
      <c r="L3" s="20">
        <f>K3*100</f>
        <v>45.84832799234713</v>
      </c>
    </row>
    <row r="4" spans="1:23" x14ac:dyDescent="0.3">
      <c r="G4" s="19">
        <f t="shared" si="0"/>
        <v>0.10125372000000001</v>
      </c>
      <c r="H4" s="19">
        <f t="shared" si="1"/>
        <v>5.3681343622333184E-2</v>
      </c>
      <c r="K4">
        <f>D13/D6</f>
        <v>0.53016663113546036</v>
      </c>
      <c r="L4" s="20">
        <f t="shared" ref="L4:L9" si="2">K4*100</f>
        <v>53.016663113546038</v>
      </c>
    </row>
    <row r="5" spans="1:23" x14ac:dyDescent="0.3">
      <c r="A5" t="s">
        <v>0</v>
      </c>
      <c r="B5" t="s">
        <v>16</v>
      </c>
      <c r="C5" s="17">
        <v>2970.248</v>
      </c>
      <c r="D5" s="17">
        <v>2.9702480000000002</v>
      </c>
      <c r="G5" s="19">
        <f t="shared" si="0"/>
        <v>9.5159359999999998E-2</v>
      </c>
      <c r="H5" s="19">
        <f t="shared" si="1"/>
        <v>5.3951219512195128E-2</v>
      </c>
      <c r="K5">
        <f>D14/D7</f>
        <v>0.5669565191715783</v>
      </c>
      <c r="L5" s="20">
        <f t="shared" si="2"/>
        <v>56.695651917157832</v>
      </c>
    </row>
    <row r="6" spans="1:23" x14ac:dyDescent="0.3">
      <c r="A6" t="s">
        <v>0</v>
      </c>
      <c r="B6" t="s">
        <v>16</v>
      </c>
      <c r="C6" s="17">
        <v>2531.3429999999998</v>
      </c>
      <c r="D6" s="17">
        <v>2.5313430000000001</v>
      </c>
      <c r="F6" t="s">
        <v>6</v>
      </c>
      <c r="G6" s="19">
        <f t="shared" si="0"/>
        <v>7.0987839999999996E-2</v>
      </c>
      <c r="H6" s="19">
        <f t="shared" si="1"/>
        <v>1.2919078558771409</v>
      </c>
      <c r="L6" s="20">
        <f t="shared" si="2"/>
        <v>0</v>
      </c>
    </row>
    <row r="7" spans="1:23" x14ac:dyDescent="0.3">
      <c r="A7" t="s">
        <v>0</v>
      </c>
      <c r="B7" t="s">
        <v>16</v>
      </c>
      <c r="C7" s="17">
        <v>2378.9839999999999</v>
      </c>
      <c r="D7" s="17">
        <v>2.378984</v>
      </c>
      <c r="G7" s="19">
        <f t="shared" si="0"/>
        <v>7.0073360000000001E-2</v>
      </c>
      <c r="H7" s="19">
        <f t="shared" si="1"/>
        <v>0.59260476581758414</v>
      </c>
      <c r="J7" t="s">
        <v>6</v>
      </c>
      <c r="K7">
        <f>D15/D8</f>
        <v>18.199002193574856</v>
      </c>
      <c r="L7" s="20">
        <f t="shared" si="2"/>
        <v>1819.9002193574856</v>
      </c>
    </row>
    <row r="8" spans="1:23" x14ac:dyDescent="0.3">
      <c r="A8" t="s">
        <v>1</v>
      </c>
      <c r="B8" t="s">
        <v>16</v>
      </c>
      <c r="C8" s="17">
        <v>1774.6959999999999</v>
      </c>
      <c r="D8" s="17">
        <v>1.7746960000000001</v>
      </c>
      <c r="G8" s="19">
        <f t="shared" si="0"/>
        <v>6.3198119999999997E-2</v>
      </c>
      <c r="H8" s="19">
        <f t="shared" si="1"/>
        <v>2.0248949369621774</v>
      </c>
      <c r="K8">
        <f>D16/D9</f>
        <v>8.456919517168636</v>
      </c>
      <c r="L8" s="20">
        <f t="shared" si="2"/>
        <v>845.69195171686363</v>
      </c>
    </row>
    <row r="9" spans="1:23" x14ac:dyDescent="0.3">
      <c r="A9" t="s">
        <v>1</v>
      </c>
      <c r="B9" t="s">
        <v>16</v>
      </c>
      <c r="C9" s="17">
        <v>1751.8340000000001</v>
      </c>
      <c r="D9" s="17">
        <v>1.7518340000000001</v>
      </c>
      <c r="K9">
        <f>D17/D10</f>
        <v>32.04042995206467</v>
      </c>
      <c r="L9" s="20">
        <f t="shared" si="2"/>
        <v>3204.0429952064669</v>
      </c>
    </row>
    <row r="10" spans="1:23" x14ac:dyDescent="0.3">
      <c r="A10" t="s">
        <v>1</v>
      </c>
      <c r="B10" t="s">
        <v>16</v>
      </c>
      <c r="C10" s="17">
        <v>1579.953</v>
      </c>
      <c r="D10" s="17">
        <v>1.5799529999999999</v>
      </c>
      <c r="E10" s="21" t="s">
        <v>16</v>
      </c>
      <c r="F10" s="21"/>
      <c r="G10" s="21"/>
      <c r="H10" s="21"/>
      <c r="I10" s="21"/>
      <c r="J10" s="21"/>
      <c r="K10" s="21"/>
      <c r="L10" s="21"/>
      <c r="P10" s="21" t="s">
        <v>16</v>
      </c>
      <c r="Q10" s="21"/>
      <c r="R10" s="21"/>
      <c r="S10" s="21"/>
      <c r="T10" s="21"/>
      <c r="U10" s="21"/>
      <c r="V10" s="21"/>
      <c r="W10" s="21"/>
    </row>
    <row r="11" spans="1:23" x14ac:dyDescent="0.3">
      <c r="C11" s="17"/>
      <c r="D11" s="17"/>
      <c r="E11" s="21" t="s">
        <v>5</v>
      </c>
      <c r="F11" s="21" t="s">
        <v>6</v>
      </c>
      <c r="G11" s="21"/>
      <c r="H11" s="21"/>
      <c r="I11" s="21"/>
      <c r="J11" s="21" t="s">
        <v>25</v>
      </c>
      <c r="K11" s="21"/>
      <c r="L11" s="21"/>
      <c r="P11" s="21" t="s">
        <v>5</v>
      </c>
      <c r="Q11" s="21" t="s">
        <v>6</v>
      </c>
      <c r="R11" s="21"/>
      <c r="S11" s="21"/>
      <c r="T11" s="21"/>
      <c r="U11" s="21" t="s">
        <v>25</v>
      </c>
      <c r="V11" s="21"/>
      <c r="W11" s="21"/>
    </row>
    <row r="12" spans="1:23" x14ac:dyDescent="0.3">
      <c r="A12" t="s">
        <v>0</v>
      </c>
      <c r="B12" t="s">
        <v>3</v>
      </c>
      <c r="C12" s="17">
        <v>1361.8090452261308</v>
      </c>
      <c r="D12" s="17">
        <v>1.3618090452261309</v>
      </c>
      <c r="E12" s="22">
        <v>0.11880992000000001</v>
      </c>
      <c r="F12" s="22">
        <v>7.0987839999999996E-2</v>
      </c>
      <c r="G12" s="22"/>
      <c r="H12" s="21"/>
      <c r="I12" s="21"/>
      <c r="J12" s="21" t="s">
        <v>5</v>
      </c>
      <c r="K12" s="21" t="s">
        <v>6</v>
      </c>
      <c r="L12" s="21"/>
      <c r="P12" s="22">
        <v>0.11880992000000001</v>
      </c>
      <c r="Q12" s="22">
        <v>7.0987839999999996E-2</v>
      </c>
      <c r="R12" s="22"/>
      <c r="S12" s="21"/>
      <c r="T12" s="21"/>
      <c r="U12" s="21" t="s">
        <v>5</v>
      </c>
      <c r="V12" s="21" t="s">
        <v>6</v>
      </c>
      <c r="W12" s="21"/>
    </row>
    <row r="13" spans="1:23" x14ac:dyDescent="0.3">
      <c r="A13" t="s">
        <v>0</v>
      </c>
      <c r="B13" t="s">
        <v>3</v>
      </c>
      <c r="C13" s="17">
        <v>1342.0335905583295</v>
      </c>
      <c r="D13" s="17">
        <v>1.3420335905583296</v>
      </c>
      <c r="E13" s="22">
        <v>0.10125372000000001</v>
      </c>
      <c r="F13" s="22">
        <v>7.0073360000000001E-2</v>
      </c>
      <c r="G13" s="22"/>
      <c r="H13" s="21"/>
      <c r="I13" s="21"/>
      <c r="J13" s="22">
        <v>5.4472361809045237E-2</v>
      </c>
      <c r="K13" s="22">
        <v>1.2919078558771409</v>
      </c>
      <c r="L13" s="21"/>
      <c r="P13" s="22">
        <v>0.10125372000000001</v>
      </c>
      <c r="Q13" s="22">
        <v>7.0073360000000001E-2</v>
      </c>
      <c r="R13" s="22"/>
      <c r="S13" s="21"/>
      <c r="T13" s="21"/>
      <c r="U13" s="22">
        <v>5.4472361809045237E-2</v>
      </c>
      <c r="V13" s="22">
        <v>1.2919078558771409</v>
      </c>
      <c r="W13" s="21"/>
    </row>
    <row r="14" spans="1:23" x14ac:dyDescent="0.3">
      <c r="A14" t="s">
        <v>0</v>
      </c>
      <c r="B14" t="s">
        <v>3</v>
      </c>
      <c r="C14" s="17">
        <v>1348.780487804878</v>
      </c>
      <c r="D14" s="17">
        <v>1.3487804878048781</v>
      </c>
      <c r="E14" s="22">
        <v>9.5159359999999998E-2</v>
      </c>
      <c r="F14" s="22">
        <v>6.3198119999999997E-2</v>
      </c>
      <c r="G14" s="22"/>
      <c r="H14" s="21"/>
      <c r="I14" s="21"/>
      <c r="J14" s="22">
        <v>5.3681343622333184E-2</v>
      </c>
      <c r="K14" s="22">
        <v>0.59260476581758414</v>
      </c>
      <c r="L14" s="21"/>
      <c r="P14" s="22">
        <v>9.5159359999999998E-2</v>
      </c>
      <c r="Q14" s="22">
        <v>6.3198119999999997E-2</v>
      </c>
      <c r="R14" s="22"/>
      <c r="S14" s="21"/>
      <c r="T14" s="21"/>
      <c r="U14" s="22">
        <v>5.3681343622333184E-2</v>
      </c>
      <c r="V14" s="22">
        <v>0.59260476581758414</v>
      </c>
      <c r="W14" s="21"/>
    </row>
    <row r="15" spans="1:23" x14ac:dyDescent="0.3">
      <c r="A15" t="s">
        <v>1</v>
      </c>
      <c r="B15" t="s">
        <v>3</v>
      </c>
      <c r="C15" s="17">
        <v>32297.696396928524</v>
      </c>
      <c r="D15" s="17">
        <v>32.297696396928522</v>
      </c>
      <c r="E15" s="21"/>
      <c r="F15" s="21"/>
      <c r="G15" s="21"/>
      <c r="H15" s="21"/>
      <c r="I15" s="21"/>
      <c r="J15" s="22">
        <v>5.3951219512195128E-2</v>
      </c>
      <c r="K15" s="22">
        <v>2.0248949369621774</v>
      </c>
      <c r="L15" s="21"/>
      <c r="P15" s="21"/>
      <c r="Q15" s="21"/>
      <c r="R15" s="21"/>
      <c r="S15" s="21"/>
      <c r="T15" s="21"/>
      <c r="U15" s="22">
        <v>5.3951219512195128E-2</v>
      </c>
      <c r="V15" s="22">
        <v>2.0248949369621774</v>
      </c>
      <c r="W15" s="21"/>
    </row>
    <row r="16" spans="1:23" x14ac:dyDescent="0.3">
      <c r="A16" t="s">
        <v>1</v>
      </c>
      <c r="B16" t="s">
        <v>3</v>
      </c>
      <c r="C16" s="17">
        <v>14815.119145439603</v>
      </c>
      <c r="D16" s="17">
        <v>14.815119145439603</v>
      </c>
      <c r="E16" s="23">
        <f>AVERAGE(E12:E14)</f>
        <v>0.10507433333333334</v>
      </c>
      <c r="F16" s="23">
        <f>AVERAGE(F12:F14)</f>
        <v>6.8086439999999998E-2</v>
      </c>
      <c r="G16" s="21" t="s">
        <v>26</v>
      </c>
      <c r="H16" s="21"/>
      <c r="I16" s="21"/>
      <c r="J16" s="23">
        <f>AVERAGE(J13:J15)</f>
        <v>5.4034974981191176E-2</v>
      </c>
      <c r="K16" s="23">
        <f>AVERAGE(K13:K15)</f>
        <v>1.303135852885634</v>
      </c>
      <c r="L16" s="21" t="s">
        <v>26</v>
      </c>
      <c r="P16" s="23">
        <f>AVERAGE(P12:P14)</f>
        <v>0.10507433333333334</v>
      </c>
      <c r="Q16" s="23">
        <f>AVERAGE(Q12:Q14)</f>
        <v>6.8086439999999998E-2</v>
      </c>
      <c r="R16" s="21" t="s">
        <v>26</v>
      </c>
      <c r="S16" s="21"/>
      <c r="T16" s="21"/>
      <c r="U16" s="23">
        <f>AVERAGE(U13:U15)</f>
        <v>5.4034974981191176E-2</v>
      </c>
      <c r="V16" s="23">
        <f>AVERAGE(V13:V15)</f>
        <v>1.303135852885634</v>
      </c>
      <c r="W16" s="21" t="s">
        <v>26</v>
      </c>
    </row>
    <row r="17" spans="1:23" x14ac:dyDescent="0.3">
      <c r="A17" t="s">
        <v>1</v>
      </c>
      <c r="B17" t="s">
        <v>3</v>
      </c>
      <c r="C17" s="17">
        <v>50622.373424054429</v>
      </c>
      <c r="D17" s="17">
        <v>50.62237342405443</v>
      </c>
      <c r="E17" s="24">
        <f>_xlfn.STDEV.S(E12:E14)</f>
        <v>1.2279456900064168E-2</v>
      </c>
      <c r="F17" s="24">
        <f>_xlfn.STDEV.S(F12:F14)</f>
        <v>4.2580303820428534E-3</v>
      </c>
      <c r="G17" s="21" t="s">
        <v>14</v>
      </c>
      <c r="H17" s="21"/>
      <c r="I17" s="21"/>
      <c r="J17" s="22">
        <f>_xlfn.STDEV.S(J13:J15)</f>
        <v>4.0210530569412777E-4</v>
      </c>
      <c r="K17" s="22">
        <f>_xlfn.STDEV.S(K13:K15)</f>
        <v>0.71621109634448488</v>
      </c>
      <c r="L17" s="21" t="s">
        <v>14</v>
      </c>
      <c r="P17" s="24">
        <f>_xlfn.STDEV.S(P12:P14)</f>
        <v>1.2279456900064168E-2</v>
      </c>
      <c r="Q17" s="24">
        <f>_xlfn.STDEV.S(Q12:Q14)</f>
        <v>4.2580303820428534E-3</v>
      </c>
      <c r="R17" s="21" t="s">
        <v>14</v>
      </c>
      <c r="S17" s="21"/>
      <c r="T17" s="21"/>
      <c r="U17" s="22">
        <f>_xlfn.STDEV.S(U13:U15)</f>
        <v>4.0210530569412777E-4</v>
      </c>
      <c r="V17" s="22">
        <f>_xlfn.STDEV.S(V13:V15)</f>
        <v>0.71621109634448488</v>
      </c>
      <c r="W17" s="21" t="s">
        <v>14</v>
      </c>
    </row>
    <row r="18" spans="1:23" x14ac:dyDescent="0.3">
      <c r="C18" s="17"/>
      <c r="D18" s="17"/>
    </row>
    <row r="19" spans="1:23" x14ac:dyDescent="0.3">
      <c r="A19" t="s">
        <v>0</v>
      </c>
      <c r="B19" t="s">
        <v>4</v>
      </c>
      <c r="C19" s="17">
        <v>10.689094943731178</v>
      </c>
      <c r="D19" s="17">
        <v>1.0689094943731178E-2</v>
      </c>
      <c r="E19" t="s">
        <v>7</v>
      </c>
      <c r="J19" t="s">
        <v>7</v>
      </c>
      <c r="P19" t="s">
        <v>16</v>
      </c>
      <c r="Q19" s="21" t="s">
        <v>26</v>
      </c>
      <c r="R19" s="21" t="s">
        <v>14</v>
      </c>
      <c r="U19" t="s">
        <v>25</v>
      </c>
      <c r="V19" t="s">
        <v>26</v>
      </c>
      <c r="W19" t="s">
        <v>14</v>
      </c>
    </row>
    <row r="20" spans="1:23" x14ac:dyDescent="0.3">
      <c r="A20" t="s">
        <v>0</v>
      </c>
      <c r="B20" t="s">
        <v>4</v>
      </c>
      <c r="C20" s="17">
        <v>15.449842622104395</v>
      </c>
      <c r="D20" s="17">
        <v>1.5449842622104396E-2</v>
      </c>
      <c r="P20" t="s">
        <v>5</v>
      </c>
      <c r="Q20" s="23">
        <v>0.10507433333333334</v>
      </c>
      <c r="R20" s="6">
        <v>1.2279456900064168E-2</v>
      </c>
      <c r="U20" t="s">
        <v>5</v>
      </c>
      <c r="V20" s="6">
        <v>5.4034974981191176E-2</v>
      </c>
      <c r="W20" s="6">
        <v>4.0210530569412777E-4</v>
      </c>
    </row>
    <row r="21" spans="1:23" x14ac:dyDescent="0.3">
      <c r="A21" t="s">
        <v>0</v>
      </c>
      <c r="B21" t="s">
        <v>4</v>
      </c>
      <c r="C21" s="17">
        <v>15.865766481334392</v>
      </c>
      <c r="D21" s="17">
        <v>1.5865766481334392E-2</v>
      </c>
      <c r="E21" t="s">
        <v>8</v>
      </c>
      <c r="F21">
        <v>3.8570000000000002</v>
      </c>
      <c r="J21" t="s">
        <v>8</v>
      </c>
      <c r="K21">
        <v>3.8570000000000002</v>
      </c>
      <c r="P21" t="s">
        <v>6</v>
      </c>
      <c r="Q21" s="6">
        <v>6.8086439999999998E-2</v>
      </c>
      <c r="R21" s="6">
        <v>4.2580303820428534E-3</v>
      </c>
      <c r="U21" t="s">
        <v>6</v>
      </c>
      <c r="V21" s="6">
        <v>1.303135852885634</v>
      </c>
      <c r="W21" s="6">
        <v>0.71621109634448488</v>
      </c>
    </row>
    <row r="22" spans="1:23" x14ac:dyDescent="0.3">
      <c r="A22" t="s">
        <v>1</v>
      </c>
      <c r="B22" t="s">
        <v>4</v>
      </c>
      <c r="C22" s="17">
        <v>10.931951338393134</v>
      </c>
      <c r="D22" s="17">
        <v>1.0931951338393133E-2</v>
      </c>
      <c r="E22" t="s">
        <v>9</v>
      </c>
      <c r="F22">
        <v>3.8570000000000002</v>
      </c>
      <c r="J22" t="s">
        <v>9</v>
      </c>
      <c r="K22">
        <v>3.8570000000000002</v>
      </c>
    </row>
    <row r="23" spans="1:23" x14ac:dyDescent="0.3">
      <c r="A23" t="s">
        <v>1</v>
      </c>
      <c r="B23" t="s">
        <v>4</v>
      </c>
      <c r="C23" s="17">
        <v>15.397572454793165</v>
      </c>
      <c r="D23" s="17">
        <v>1.5397572454793165E-2</v>
      </c>
      <c r="E23" t="s">
        <v>10</v>
      </c>
      <c r="F23">
        <v>4.9529999999999998E-2</v>
      </c>
      <c r="J23" t="s">
        <v>10</v>
      </c>
      <c r="K23">
        <v>4.9529999999999998E-2</v>
      </c>
    </row>
    <row r="24" spans="1:23" x14ac:dyDescent="0.3">
      <c r="A24" t="s">
        <v>1</v>
      </c>
      <c r="B24" t="s">
        <v>4</v>
      </c>
      <c r="C24" s="17">
        <v>17.691273831450047</v>
      </c>
      <c r="D24" s="17">
        <v>1.7691273831450048E-2</v>
      </c>
      <c r="Q24" t="s">
        <v>28</v>
      </c>
      <c r="R24" t="s">
        <v>23</v>
      </c>
      <c r="S24" t="s">
        <v>29</v>
      </c>
    </row>
    <row r="25" spans="1:23" x14ac:dyDescent="0.3">
      <c r="E25" t="s">
        <v>11</v>
      </c>
      <c r="J25" t="s">
        <v>11</v>
      </c>
      <c r="R25" t="s">
        <v>16</v>
      </c>
      <c r="S25" t="s">
        <v>27</v>
      </c>
    </row>
    <row r="26" spans="1:23" x14ac:dyDescent="0.3">
      <c r="Q26" t="s">
        <v>5</v>
      </c>
      <c r="R26" s="6">
        <v>0.10507433333333301</v>
      </c>
      <c r="S26" s="6">
        <v>5.4034974981191176E-2</v>
      </c>
    </row>
    <row r="27" spans="1:23" ht="18" x14ac:dyDescent="0.3">
      <c r="B27" s="18" t="s">
        <v>18</v>
      </c>
      <c r="F27" t="s">
        <v>5</v>
      </c>
      <c r="G27" t="s">
        <v>6</v>
      </c>
      <c r="K27" t="s">
        <v>5</v>
      </c>
      <c r="L27" t="s">
        <v>6</v>
      </c>
      <c r="Q27" t="s">
        <v>6</v>
      </c>
      <c r="R27" s="6">
        <v>6.8086439999999998E-2</v>
      </c>
      <c r="S27" s="6">
        <v>1.303135852885634</v>
      </c>
    </row>
    <row r="28" spans="1:23" ht="129.6" x14ac:dyDescent="0.3">
      <c r="B28" s="18" t="s">
        <v>19</v>
      </c>
      <c r="E28" t="s">
        <v>5</v>
      </c>
      <c r="G28">
        <v>4.9529999999999998E-2</v>
      </c>
      <c r="J28" t="s">
        <v>5</v>
      </c>
      <c r="L28">
        <v>4.9529999999999998E-2</v>
      </c>
    </row>
    <row r="29" spans="1:23" x14ac:dyDescent="0.3">
      <c r="E29" t="s">
        <v>6</v>
      </c>
      <c r="F29">
        <v>4.9529999999999998E-2</v>
      </c>
      <c r="J29" t="s">
        <v>6</v>
      </c>
      <c r="K29">
        <v>4.9529999999999998E-2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813F-24A8-44E7-BE7B-5EEADBF19998}">
  <dimension ref="A1:AU54"/>
  <sheetViews>
    <sheetView workbookViewId="0">
      <selection activeCell="R16" sqref="R16"/>
    </sheetView>
  </sheetViews>
  <sheetFormatPr defaultRowHeight="14.4" x14ac:dyDescent="0.3"/>
  <cols>
    <col min="1" max="1" width="10.77734375" customWidth="1"/>
  </cols>
  <sheetData>
    <row r="1" spans="1:47" x14ac:dyDescent="0.3">
      <c r="A1" s="25" t="s">
        <v>0</v>
      </c>
      <c r="B1" s="25"/>
      <c r="C1" s="25"/>
      <c r="D1" s="25"/>
      <c r="H1" s="5"/>
      <c r="I1" s="5" t="s">
        <v>31</v>
      </c>
      <c r="J1" s="5"/>
      <c r="K1" s="5"/>
      <c r="L1" s="26" t="s">
        <v>14</v>
      </c>
      <c r="M1" s="26"/>
      <c r="N1" s="26"/>
      <c r="T1" s="25"/>
      <c r="U1" s="25"/>
      <c r="V1" s="25"/>
      <c r="W1" s="25"/>
      <c r="X1" s="25"/>
      <c r="Y1" t="s">
        <v>42</v>
      </c>
      <c r="Z1" s="25"/>
      <c r="AA1" s="25"/>
      <c r="AB1" s="25"/>
      <c r="AC1" s="25"/>
      <c r="AD1" s="25" t="s">
        <v>43</v>
      </c>
      <c r="AE1" s="25"/>
      <c r="AF1" s="25"/>
      <c r="AG1" s="25"/>
      <c r="AH1" s="25"/>
      <c r="AI1" s="25"/>
      <c r="AJ1" t="s">
        <v>42</v>
      </c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 t="s">
        <v>42</v>
      </c>
    </row>
    <row r="2" spans="1:47" x14ac:dyDescent="0.3">
      <c r="A2" t="s">
        <v>32</v>
      </c>
      <c r="B2" t="s">
        <v>16</v>
      </c>
      <c r="C2" t="s">
        <v>33</v>
      </c>
      <c r="D2" t="s">
        <v>34</v>
      </c>
      <c r="G2" s="27" t="s">
        <v>35</v>
      </c>
      <c r="H2" s="5" t="s">
        <v>16</v>
      </c>
      <c r="I2" s="5" t="s">
        <v>33</v>
      </c>
      <c r="J2" s="5" t="s">
        <v>34</v>
      </c>
      <c r="L2" s="26" t="s">
        <v>36</v>
      </c>
      <c r="M2" s="26" t="s">
        <v>37</v>
      </c>
      <c r="N2" s="26" t="s">
        <v>38</v>
      </c>
      <c r="U2" t="s">
        <v>16</v>
      </c>
      <c r="Y2" s="8"/>
      <c r="Z2" s="8" t="s">
        <v>31</v>
      </c>
      <c r="AA2" s="8"/>
      <c r="AF2" t="s">
        <v>33</v>
      </c>
      <c r="AJ2" s="8"/>
      <c r="AK2" s="8" t="s">
        <v>31</v>
      </c>
      <c r="AL2" s="8"/>
      <c r="AP2" t="s">
        <v>34</v>
      </c>
      <c r="AT2" s="8"/>
      <c r="AU2" s="8" t="s">
        <v>31</v>
      </c>
    </row>
    <row r="3" spans="1:47" x14ac:dyDescent="0.3">
      <c r="A3" t="s">
        <v>39</v>
      </c>
      <c r="B3" s="28">
        <v>2.09</v>
      </c>
      <c r="C3" s="28">
        <v>4.1100000000000003</v>
      </c>
      <c r="D3" s="29">
        <v>6.56</v>
      </c>
      <c r="G3" t="s">
        <v>39</v>
      </c>
      <c r="H3" s="6">
        <f>AVERAGE(B3:B6)</f>
        <v>2.7824999999999998</v>
      </c>
      <c r="I3" s="6">
        <f>AVERAGE(C3:C6)</f>
        <v>3.6225000000000001</v>
      </c>
      <c r="J3" s="6">
        <f>AVERAGE(D3:D6)</f>
        <v>6.6849999999999996</v>
      </c>
      <c r="L3" s="30">
        <f>_xlfn.STDEV.S(B3:B6)</f>
        <v>0.82822601585155142</v>
      </c>
      <c r="M3" s="30">
        <f>_xlfn.STDEV.S(C3:C6)</f>
        <v>0.85070069158703954</v>
      </c>
      <c r="N3" s="30">
        <f>_xlfn.STDEV.S(D3:D6)</f>
        <v>1.3790213921473429</v>
      </c>
      <c r="O3" t="e" cm="1">
        <f t="array" ref="O3">st</f>
        <v>#NAME?</v>
      </c>
      <c r="T3" t="s">
        <v>39</v>
      </c>
      <c r="U3" t="s">
        <v>5</v>
      </c>
      <c r="V3" t="s">
        <v>40</v>
      </c>
      <c r="W3" t="s">
        <v>41</v>
      </c>
      <c r="Y3" s="8" t="s">
        <v>35</v>
      </c>
      <c r="Z3" s="8" t="s">
        <v>16</v>
      </c>
      <c r="AA3" s="8" t="s">
        <v>44</v>
      </c>
      <c r="AE3" t="s">
        <v>39</v>
      </c>
      <c r="AF3" t="s">
        <v>5</v>
      </c>
      <c r="AG3" t="s">
        <v>40</v>
      </c>
      <c r="AH3" t="s">
        <v>41</v>
      </c>
      <c r="AJ3" s="8" t="s">
        <v>35</v>
      </c>
      <c r="AK3" s="8" t="s">
        <v>33</v>
      </c>
      <c r="AL3" s="8" t="s">
        <v>44</v>
      </c>
      <c r="AO3" t="s">
        <v>39</v>
      </c>
      <c r="AP3" t="s">
        <v>5</v>
      </c>
      <c r="AQ3" t="s">
        <v>40</v>
      </c>
      <c r="AR3" t="s">
        <v>41</v>
      </c>
      <c r="AT3" s="8" t="s">
        <v>35</v>
      </c>
      <c r="AU3" s="8" t="s">
        <v>34</v>
      </c>
    </row>
    <row r="4" spans="1:47" x14ac:dyDescent="0.3">
      <c r="A4" t="s">
        <v>39</v>
      </c>
      <c r="B4" s="29">
        <v>2.0499999999999998</v>
      </c>
      <c r="C4" s="29">
        <v>2.96</v>
      </c>
      <c r="D4" s="29">
        <v>4.82</v>
      </c>
      <c r="G4" t="s">
        <v>5</v>
      </c>
      <c r="H4" s="6">
        <f>AVERAGE(B7:B10)</f>
        <v>1.1300000000000001</v>
      </c>
      <c r="I4" s="6">
        <f>AVERAGE(C7:C10)</f>
        <v>1.45</v>
      </c>
      <c r="J4" s="6">
        <f>AVERAGE(D7:D10)</f>
        <v>2.2250000000000001</v>
      </c>
      <c r="L4" s="30">
        <f>_xlfn.STDEV.S(B7:B10)</f>
        <v>0.40800326796076836</v>
      </c>
      <c r="M4" s="30">
        <f>_xlfn.STDEV.S(C7:C10)</f>
        <v>0.2969848480983498</v>
      </c>
      <c r="N4" s="30">
        <f>_xlfn.STDEV.S(D7:D10)</f>
        <v>0.99814828557684709</v>
      </c>
      <c r="T4" s="28">
        <v>2.09</v>
      </c>
      <c r="U4" s="28">
        <v>1.6</v>
      </c>
      <c r="V4" s="28">
        <v>1.07</v>
      </c>
      <c r="W4" s="28">
        <v>1.24</v>
      </c>
      <c r="Y4" s="8" t="s">
        <v>39</v>
      </c>
      <c r="Z4" s="31">
        <v>2.7824999999999998</v>
      </c>
      <c r="AA4" s="32" t="s">
        <v>45</v>
      </c>
      <c r="AE4" s="28">
        <v>4.1100000000000003</v>
      </c>
      <c r="AF4" s="28">
        <v>1.1499999999999999</v>
      </c>
      <c r="AG4" s="28">
        <v>2.4</v>
      </c>
      <c r="AH4" s="28">
        <v>3.74</v>
      </c>
      <c r="AJ4" s="8" t="s">
        <v>39</v>
      </c>
      <c r="AK4" s="31">
        <v>3.6225000000000001</v>
      </c>
      <c r="AL4" s="8" t="s">
        <v>45</v>
      </c>
      <c r="AO4" s="29">
        <v>6.56</v>
      </c>
      <c r="AP4" s="28">
        <v>3.39</v>
      </c>
      <c r="AQ4" s="28">
        <v>3.8</v>
      </c>
      <c r="AR4" s="28">
        <v>4.29</v>
      </c>
      <c r="AT4" s="8" t="s">
        <v>39</v>
      </c>
      <c r="AU4" s="31">
        <v>6.6849999999999996</v>
      </c>
    </row>
    <row r="5" spans="1:47" x14ac:dyDescent="0.3">
      <c r="A5" t="s">
        <v>39</v>
      </c>
      <c r="B5" s="29">
        <v>3.61</v>
      </c>
      <c r="C5" s="28">
        <v>2.85</v>
      </c>
      <c r="D5" s="28">
        <v>8.02</v>
      </c>
      <c r="G5" t="s">
        <v>40</v>
      </c>
      <c r="H5" s="6">
        <f>AVERAGE(B11:B14)</f>
        <v>1.0150000000000001</v>
      </c>
      <c r="I5" s="6">
        <f>AVERAGE(C11:C14)</f>
        <v>2.0900000000000003</v>
      </c>
      <c r="J5" s="6">
        <f>AVERAGE(D11:D14)</f>
        <v>3.56</v>
      </c>
      <c r="L5" s="30">
        <f>_xlfn.STDEV.S(B11:B14)</f>
        <v>4.932882862316252E-2</v>
      </c>
      <c r="M5" s="30">
        <f>_xlfn.STDEV.S(C11:C14)</f>
        <v>0.32974737805376431</v>
      </c>
      <c r="N5" s="30">
        <f>_xlfn.STDEV.S(D11:D14)</f>
        <v>0.96294686596232715</v>
      </c>
      <c r="T5" s="29">
        <v>2.0499999999999998</v>
      </c>
      <c r="U5" s="28">
        <v>1.29</v>
      </c>
      <c r="V5" s="28">
        <v>0.95</v>
      </c>
      <c r="W5" s="28">
        <v>0.64</v>
      </c>
      <c r="Y5" s="8" t="s">
        <v>5</v>
      </c>
      <c r="Z5" s="31">
        <v>1.1300000000000001</v>
      </c>
      <c r="AA5" s="32" t="s">
        <v>46</v>
      </c>
      <c r="AE5" s="29">
        <v>2.96</v>
      </c>
      <c r="AF5" s="28">
        <v>1.24</v>
      </c>
      <c r="AG5" s="28">
        <v>1.8</v>
      </c>
      <c r="AH5" s="28">
        <v>2.81</v>
      </c>
      <c r="AJ5" s="8" t="s">
        <v>5</v>
      </c>
      <c r="AK5" s="31">
        <v>1.45</v>
      </c>
      <c r="AL5" s="8" t="s">
        <v>46</v>
      </c>
      <c r="AO5" s="29">
        <v>4.82</v>
      </c>
      <c r="AP5" s="28">
        <v>2.64</v>
      </c>
      <c r="AQ5" s="28">
        <v>3.28</v>
      </c>
      <c r="AR5" s="28">
        <v>4.53</v>
      </c>
      <c r="AT5" s="8" t="s">
        <v>5</v>
      </c>
      <c r="AU5" s="31">
        <v>2.2250000000000001</v>
      </c>
    </row>
    <row r="6" spans="1:47" x14ac:dyDescent="0.3">
      <c r="A6" t="s">
        <v>39</v>
      </c>
      <c r="B6" s="29">
        <v>3.38</v>
      </c>
      <c r="C6" s="28">
        <v>4.57</v>
      </c>
      <c r="D6" s="28">
        <v>7.34</v>
      </c>
      <c r="G6" t="s">
        <v>41</v>
      </c>
      <c r="H6" s="6">
        <f>AVERAGE(B15:B18)</f>
        <v>0.9375</v>
      </c>
      <c r="I6" s="6">
        <f>AVERAGE(C15:C18)</f>
        <v>2.4950000000000001</v>
      </c>
      <c r="J6" s="6">
        <f>AVERAGE(D15:D18)</f>
        <v>4.1499999999999995</v>
      </c>
      <c r="L6" s="30">
        <f>_xlfn.STDEV.S(B15:B18)</f>
        <v>0.24662724910277059</v>
      </c>
      <c r="M6" s="30">
        <f>_xlfn.STDEV.S(C15:C18)</f>
        <v>0.9784511570163672</v>
      </c>
      <c r="N6" s="30">
        <f>_xlfn.STDEV.S(D15:D18)</f>
        <v>0.31591137997862645</v>
      </c>
      <c r="T6" s="29">
        <v>3.61</v>
      </c>
      <c r="U6" s="28">
        <v>0.98</v>
      </c>
      <c r="V6" s="28">
        <v>1.02</v>
      </c>
      <c r="W6" s="28">
        <v>0.9</v>
      </c>
      <c r="Y6" s="8" t="s">
        <v>40</v>
      </c>
      <c r="Z6" s="31">
        <v>1.0150000000000001</v>
      </c>
      <c r="AA6" s="32" t="s">
        <v>46</v>
      </c>
      <c r="AE6" s="28">
        <v>2.85</v>
      </c>
      <c r="AF6" s="28">
        <v>1.69</v>
      </c>
      <c r="AG6" s="28">
        <v>2.35</v>
      </c>
      <c r="AH6" s="28">
        <v>1.77</v>
      </c>
      <c r="AJ6" s="8" t="s">
        <v>40</v>
      </c>
      <c r="AK6" s="31">
        <v>2.0900000000000003</v>
      </c>
      <c r="AL6" s="8" t="s">
        <v>46</v>
      </c>
      <c r="AO6" s="28">
        <v>8.02</v>
      </c>
      <c r="AP6" s="28">
        <v>1.76</v>
      </c>
      <c r="AQ6" s="28">
        <v>4.7300000000000004</v>
      </c>
      <c r="AR6" s="28">
        <v>3.88</v>
      </c>
      <c r="AT6" s="8" t="s">
        <v>40</v>
      </c>
      <c r="AU6" s="31">
        <v>3.56</v>
      </c>
    </row>
    <row r="7" spans="1:47" x14ac:dyDescent="0.3">
      <c r="A7" t="s">
        <v>5</v>
      </c>
      <c r="B7" s="28">
        <v>1.6</v>
      </c>
      <c r="C7" s="28">
        <v>1.1499999999999999</v>
      </c>
      <c r="D7" s="28">
        <v>3.39</v>
      </c>
      <c r="T7" s="29">
        <v>3.38</v>
      </c>
      <c r="U7" s="28">
        <v>0.65</v>
      </c>
      <c r="V7" s="28">
        <v>1.02</v>
      </c>
      <c r="W7" s="28">
        <v>0.97</v>
      </c>
      <c r="Y7" s="8" t="s">
        <v>41</v>
      </c>
      <c r="Z7" s="31">
        <v>0.9375</v>
      </c>
      <c r="AA7" s="32" t="s">
        <v>46</v>
      </c>
      <c r="AE7" s="28">
        <v>4.57</v>
      </c>
      <c r="AF7" s="28">
        <v>1.72</v>
      </c>
      <c r="AG7" s="28">
        <v>1.81</v>
      </c>
      <c r="AH7" s="28">
        <v>1.66</v>
      </c>
      <c r="AJ7" s="8" t="s">
        <v>41</v>
      </c>
      <c r="AK7" s="31">
        <v>2.4950000000000001</v>
      </c>
      <c r="AL7" s="8" t="s">
        <v>47</v>
      </c>
      <c r="AO7" s="28">
        <v>7.34</v>
      </c>
      <c r="AP7" s="28">
        <v>1.1100000000000001</v>
      </c>
      <c r="AQ7" s="28">
        <v>2.4300000000000002</v>
      </c>
      <c r="AR7" s="28">
        <v>3.9</v>
      </c>
      <c r="AS7" s="28"/>
      <c r="AT7" s="8" t="s">
        <v>41</v>
      </c>
      <c r="AU7" s="31">
        <v>4.1499999999999995</v>
      </c>
    </row>
    <row r="8" spans="1:47" x14ac:dyDescent="0.3">
      <c r="A8" t="s">
        <v>5</v>
      </c>
      <c r="B8" s="28">
        <v>1.29</v>
      </c>
      <c r="C8" s="28">
        <v>1.24</v>
      </c>
      <c r="D8" s="28">
        <v>2.64</v>
      </c>
      <c r="U8" s="28"/>
      <c r="AE8" s="29"/>
      <c r="AK8" s="29"/>
      <c r="AL8" s="28"/>
      <c r="AP8" s="29"/>
      <c r="AQ8" s="29"/>
      <c r="AR8" s="29"/>
      <c r="AS8" s="29"/>
    </row>
    <row r="9" spans="1:47" x14ac:dyDescent="0.3">
      <c r="A9" t="s">
        <v>5</v>
      </c>
      <c r="B9" s="28">
        <v>0.98</v>
      </c>
      <c r="C9" s="28">
        <v>1.69</v>
      </c>
      <c r="D9" s="28">
        <v>1.76</v>
      </c>
      <c r="T9" s="33" t="s">
        <v>48</v>
      </c>
      <c r="U9" s="34"/>
      <c r="V9" s="33"/>
      <c r="W9" s="33"/>
      <c r="X9" s="33"/>
      <c r="Y9" s="33"/>
      <c r="Z9" s="29"/>
      <c r="AA9" s="30">
        <v>0.9375</v>
      </c>
      <c r="AD9" s="33" t="s">
        <v>48</v>
      </c>
      <c r="AE9" s="33"/>
      <c r="AF9" s="33"/>
      <c r="AG9" s="33"/>
      <c r="AH9" s="33"/>
      <c r="AI9" s="33"/>
      <c r="AK9" s="30">
        <v>1.45</v>
      </c>
      <c r="AM9" s="33" t="s">
        <v>48</v>
      </c>
      <c r="AN9" s="33"/>
      <c r="AO9" s="33"/>
      <c r="AP9" s="35"/>
      <c r="AQ9" s="35"/>
      <c r="AR9" s="35"/>
      <c r="AS9" s="29"/>
      <c r="AU9" s="30">
        <v>2.2250000000000001</v>
      </c>
    </row>
    <row r="10" spans="1:47" x14ac:dyDescent="0.3">
      <c r="A10" t="s">
        <v>5</v>
      </c>
      <c r="B10" s="28">
        <v>0.65</v>
      </c>
      <c r="C10" s="28">
        <v>1.72</v>
      </c>
      <c r="D10" s="28">
        <v>1.1100000000000001</v>
      </c>
      <c r="U10" s="34"/>
      <c r="V10" s="33"/>
      <c r="W10" s="33"/>
      <c r="X10" s="33"/>
      <c r="Y10" s="33"/>
      <c r="AA10" s="30">
        <v>1.0150000000000001</v>
      </c>
      <c r="AD10" s="33"/>
      <c r="AE10" s="33"/>
      <c r="AF10" s="33"/>
      <c r="AG10" s="33"/>
      <c r="AH10" s="33"/>
      <c r="AI10" s="34"/>
      <c r="AK10" s="30">
        <v>2.0900000000000003</v>
      </c>
      <c r="AM10" s="33"/>
      <c r="AN10" s="33"/>
      <c r="AO10" s="33"/>
      <c r="AP10" s="35"/>
      <c r="AQ10" s="35"/>
      <c r="AR10" s="35"/>
      <c r="AS10" s="29"/>
      <c r="AU10" s="30">
        <v>3.56</v>
      </c>
    </row>
    <row r="11" spans="1:47" x14ac:dyDescent="0.3">
      <c r="A11" t="s">
        <v>40</v>
      </c>
      <c r="B11" s="28">
        <v>1.07</v>
      </c>
      <c r="C11" s="28">
        <v>2.4</v>
      </c>
      <c r="D11" s="28">
        <v>3.8</v>
      </c>
      <c r="T11" s="35"/>
      <c r="U11" s="33" t="s">
        <v>49</v>
      </c>
      <c r="V11" s="33" t="s">
        <v>50</v>
      </c>
      <c r="W11" s="33" t="s">
        <v>51</v>
      </c>
      <c r="X11" s="33" t="s">
        <v>52</v>
      </c>
      <c r="Y11" s="33" t="s">
        <v>53</v>
      </c>
      <c r="Z11" s="29"/>
      <c r="AA11" s="30">
        <v>1.1300000000000001</v>
      </c>
      <c r="AD11" s="33"/>
      <c r="AE11" s="33" t="s">
        <v>49</v>
      </c>
      <c r="AF11" s="33" t="s">
        <v>50</v>
      </c>
      <c r="AG11" s="33" t="s">
        <v>51</v>
      </c>
      <c r="AH11" s="35" t="s">
        <v>52</v>
      </c>
      <c r="AI11" s="33" t="s">
        <v>53</v>
      </c>
      <c r="AK11" s="30">
        <v>2.4950000000000001</v>
      </c>
      <c r="AM11" s="33"/>
      <c r="AN11" s="33" t="s">
        <v>49</v>
      </c>
      <c r="AO11" s="33" t="s">
        <v>50</v>
      </c>
      <c r="AP11" s="35" t="s">
        <v>51</v>
      </c>
      <c r="AQ11" s="35" t="s">
        <v>52</v>
      </c>
      <c r="AR11" s="35" t="s">
        <v>53</v>
      </c>
      <c r="AS11" s="29"/>
      <c r="AU11" s="30">
        <v>4.1499999999999995</v>
      </c>
    </row>
    <row r="12" spans="1:47" x14ac:dyDescent="0.3">
      <c r="A12" t="s">
        <v>40</v>
      </c>
      <c r="B12" s="28">
        <v>0.95</v>
      </c>
      <c r="C12" s="28">
        <v>1.8</v>
      </c>
      <c r="D12" s="28">
        <v>3.28</v>
      </c>
      <c r="T12" s="35" t="s">
        <v>54</v>
      </c>
      <c r="U12" s="33">
        <v>9.3151200000000003</v>
      </c>
      <c r="V12" s="36">
        <v>3</v>
      </c>
      <c r="W12" s="33">
        <v>3.1050399999999998</v>
      </c>
      <c r="X12" s="36">
        <v>13.56</v>
      </c>
      <c r="Y12" s="21">
        <v>3.6699999999999998E-4</v>
      </c>
      <c r="Z12" s="29"/>
      <c r="AA12" s="30">
        <v>2.7824999999999998</v>
      </c>
      <c r="AD12" s="33" t="s">
        <v>54</v>
      </c>
      <c r="AE12" s="33">
        <v>10.0052</v>
      </c>
      <c r="AF12" s="36">
        <v>3</v>
      </c>
      <c r="AG12" s="33">
        <v>3.33507</v>
      </c>
      <c r="AH12" s="37">
        <v>7.1029999999999998</v>
      </c>
      <c r="AI12" s="21">
        <v>5.3270000000000001E-3</v>
      </c>
      <c r="AK12" s="30">
        <v>3.6225000000000001</v>
      </c>
      <c r="AM12" s="33" t="s">
        <v>54</v>
      </c>
      <c r="AN12" s="33">
        <v>41.919400000000003</v>
      </c>
      <c r="AO12" s="36">
        <v>3</v>
      </c>
      <c r="AP12" s="35">
        <v>13.973100000000001</v>
      </c>
      <c r="AQ12" s="37">
        <v>14.24</v>
      </c>
      <c r="AR12" s="38">
        <v>2.9389999999999999E-4</v>
      </c>
      <c r="AS12" s="29"/>
      <c r="AU12" s="30">
        <v>6.6849999999999996</v>
      </c>
    </row>
    <row r="13" spans="1:47" x14ac:dyDescent="0.3">
      <c r="A13" t="s">
        <v>40</v>
      </c>
      <c r="B13" s="28">
        <v>1.02</v>
      </c>
      <c r="C13" s="28">
        <v>2.35</v>
      </c>
      <c r="D13" s="28">
        <v>4.7300000000000004</v>
      </c>
      <c r="T13" s="33" t="s">
        <v>55</v>
      </c>
      <c r="U13" s="33">
        <v>2.7470500000000002</v>
      </c>
      <c r="V13" s="36">
        <v>12</v>
      </c>
      <c r="W13" s="33">
        <v>0.22892100000000001</v>
      </c>
      <c r="X13" s="33" t="s">
        <v>56</v>
      </c>
      <c r="Y13" s="33"/>
      <c r="AD13" s="33" t="s">
        <v>55</v>
      </c>
      <c r="AE13" s="33">
        <v>5.6339800000000002</v>
      </c>
      <c r="AF13" s="36">
        <v>12</v>
      </c>
      <c r="AG13" s="33">
        <v>0.46949800000000003</v>
      </c>
      <c r="AH13" s="33" t="s">
        <v>56</v>
      </c>
      <c r="AI13" s="33"/>
      <c r="AM13" s="33" t="s">
        <v>55</v>
      </c>
      <c r="AN13" s="33">
        <v>11.7752</v>
      </c>
      <c r="AO13" s="36">
        <v>12</v>
      </c>
      <c r="AP13" s="34">
        <v>0.981267</v>
      </c>
      <c r="AQ13" s="34" t="s">
        <v>56</v>
      </c>
      <c r="AR13" s="34"/>
      <c r="AS13" s="28"/>
    </row>
    <row r="14" spans="1:47" x14ac:dyDescent="0.3">
      <c r="A14" t="s">
        <v>40</v>
      </c>
      <c r="B14" s="28">
        <v>1.02</v>
      </c>
      <c r="C14" s="28">
        <v>1.81</v>
      </c>
      <c r="D14" s="28">
        <v>2.4300000000000002</v>
      </c>
      <c r="T14" s="33" t="s">
        <v>57</v>
      </c>
      <c r="U14" s="33">
        <v>12.062200000000001</v>
      </c>
      <c r="V14" s="33">
        <v>15</v>
      </c>
      <c r="W14" s="33">
        <v>1.5499999999999999E-3</v>
      </c>
      <c r="X14" s="33"/>
      <c r="Y14" s="33"/>
      <c r="AD14" s="33" t="s">
        <v>57</v>
      </c>
      <c r="AE14" s="33">
        <v>15.639200000000001</v>
      </c>
      <c r="AF14" s="33">
        <v>15</v>
      </c>
      <c r="AG14" s="33">
        <v>9.1599999999999997E-3</v>
      </c>
      <c r="AH14" s="33"/>
      <c r="AI14" s="33"/>
      <c r="AM14" s="33" t="s">
        <v>57</v>
      </c>
      <c r="AN14" s="33">
        <v>53.694600000000001</v>
      </c>
      <c r="AO14" s="33">
        <v>15</v>
      </c>
      <c r="AP14" s="33">
        <v>1.2E-4</v>
      </c>
      <c r="AQ14" s="33"/>
      <c r="AR14" s="33"/>
    </row>
    <row r="15" spans="1:47" x14ac:dyDescent="0.3">
      <c r="A15" t="s">
        <v>41</v>
      </c>
      <c r="B15" s="28">
        <v>1.24</v>
      </c>
      <c r="C15" s="28">
        <v>3.74</v>
      </c>
      <c r="D15" s="28">
        <v>4.29</v>
      </c>
      <c r="T15" s="33"/>
      <c r="U15" s="33"/>
      <c r="V15" s="33"/>
      <c r="W15" s="33"/>
      <c r="X15" s="33"/>
      <c r="Y15" s="33"/>
      <c r="AD15" s="33"/>
      <c r="AE15" s="33"/>
      <c r="AF15" s="33"/>
      <c r="AG15" s="33"/>
      <c r="AH15" s="33"/>
      <c r="AI15" s="33"/>
      <c r="AM15" s="33"/>
      <c r="AN15" s="33"/>
      <c r="AO15" s="33"/>
      <c r="AP15" s="33"/>
      <c r="AQ15" s="33"/>
      <c r="AR15" s="33"/>
    </row>
    <row r="16" spans="1:47" x14ac:dyDescent="0.3">
      <c r="A16" t="s">
        <v>41</v>
      </c>
      <c r="B16" s="28">
        <v>0.64</v>
      </c>
      <c r="C16" s="28">
        <v>2.81</v>
      </c>
      <c r="D16" s="28">
        <v>4.53</v>
      </c>
      <c r="T16" s="33" t="s">
        <v>58</v>
      </c>
      <c r="U16" s="33"/>
      <c r="V16" s="33"/>
      <c r="W16" s="33"/>
      <c r="X16" s="33"/>
      <c r="Y16" s="33"/>
      <c r="AD16" s="33" t="s">
        <v>58</v>
      </c>
      <c r="AE16" s="33"/>
      <c r="AF16" s="33"/>
      <c r="AG16" s="33"/>
      <c r="AH16" s="33"/>
      <c r="AI16" s="33"/>
      <c r="AM16" s="33" t="s">
        <v>58</v>
      </c>
      <c r="AN16" s="33"/>
      <c r="AO16" s="33"/>
      <c r="AP16" s="33"/>
      <c r="AQ16" s="33"/>
      <c r="AR16" s="33"/>
    </row>
    <row r="17" spans="1:44" x14ac:dyDescent="0.3">
      <c r="A17" t="s">
        <v>41</v>
      </c>
      <c r="B17" s="28">
        <v>0.9</v>
      </c>
      <c r="C17" s="28">
        <v>1.77</v>
      </c>
      <c r="D17" s="28">
        <v>3.88</v>
      </c>
      <c r="T17" s="33" t="s">
        <v>59</v>
      </c>
      <c r="U17" s="33">
        <v>0.71902999999999995</v>
      </c>
      <c r="V17" s="33" t="s">
        <v>60</v>
      </c>
      <c r="W17" s="33">
        <v>0.22892100000000001</v>
      </c>
      <c r="X17" s="33" t="s">
        <v>61</v>
      </c>
      <c r="Y17" s="33">
        <v>0.75851000000000002</v>
      </c>
      <c r="AD17" s="33" t="s">
        <v>59</v>
      </c>
      <c r="AE17" s="33">
        <v>0.71639399999999998</v>
      </c>
      <c r="AF17" s="33" t="s">
        <v>60</v>
      </c>
      <c r="AG17" s="33">
        <v>0.46949800000000003</v>
      </c>
      <c r="AH17" s="33" t="s">
        <v>61</v>
      </c>
      <c r="AI17" s="33">
        <v>0.604097</v>
      </c>
      <c r="AM17" s="33" t="s">
        <v>59</v>
      </c>
      <c r="AN17" s="33">
        <v>3.24797</v>
      </c>
      <c r="AO17" s="33" t="s">
        <v>60</v>
      </c>
      <c r="AP17" s="33">
        <v>0.981267</v>
      </c>
      <c r="AQ17" s="33" t="s">
        <v>61</v>
      </c>
      <c r="AR17" s="33">
        <v>0.76798</v>
      </c>
    </row>
    <row r="18" spans="1:44" x14ac:dyDescent="0.3">
      <c r="A18" t="s">
        <v>41</v>
      </c>
      <c r="B18" s="28">
        <v>0.97</v>
      </c>
      <c r="C18" s="28">
        <v>1.66</v>
      </c>
      <c r="D18" s="28">
        <v>3.9</v>
      </c>
      <c r="T18" s="33"/>
      <c r="U18" s="33"/>
      <c r="V18" s="33"/>
      <c r="W18" s="33"/>
      <c r="X18" s="33"/>
      <c r="Y18" s="33"/>
      <c r="AD18" s="33"/>
      <c r="AE18" s="33"/>
      <c r="AF18" s="33"/>
      <c r="AG18" s="33"/>
      <c r="AH18" s="33"/>
      <c r="AI18" s="33"/>
      <c r="AM18" s="33"/>
      <c r="AN18" s="33"/>
      <c r="AO18" s="33"/>
      <c r="AP18" s="33"/>
      <c r="AQ18" s="33"/>
      <c r="AR18" s="33"/>
    </row>
    <row r="19" spans="1:44" x14ac:dyDescent="0.3">
      <c r="T19" s="33" t="s">
        <v>62</v>
      </c>
      <c r="U19" s="33">
        <v>0.70199999999999996</v>
      </c>
      <c r="V19" s="33"/>
      <c r="W19" s="33"/>
      <c r="X19" s="33"/>
      <c r="Y19" s="33"/>
      <c r="AD19" s="33" t="s">
        <v>62</v>
      </c>
      <c r="AE19" s="33">
        <v>0.53369999999999995</v>
      </c>
      <c r="AF19" s="33"/>
      <c r="AG19" s="33"/>
      <c r="AH19" s="33"/>
      <c r="AI19" s="33"/>
      <c r="AM19" s="33" t="s">
        <v>62</v>
      </c>
      <c r="AN19" s="33">
        <v>0.71279999999999999</v>
      </c>
      <c r="AO19" s="33"/>
      <c r="AP19" s="33"/>
      <c r="AQ19" s="33"/>
      <c r="AR19" s="33"/>
    </row>
    <row r="20" spans="1:44" x14ac:dyDescent="0.3">
      <c r="T20" s="33"/>
      <c r="U20" s="33"/>
      <c r="V20" s="33"/>
      <c r="W20" s="33"/>
      <c r="X20" s="33"/>
      <c r="Y20" s="33"/>
      <c r="AD20" s="33"/>
      <c r="AE20" s="33"/>
      <c r="AF20" s="33"/>
      <c r="AG20" s="33"/>
      <c r="AH20" s="33"/>
      <c r="AI20" s="33"/>
      <c r="AM20" s="33"/>
      <c r="AN20" s="33"/>
      <c r="AO20" s="33"/>
      <c r="AP20" s="33"/>
      <c r="AQ20" s="33"/>
      <c r="AR20" s="33"/>
    </row>
    <row r="21" spans="1:44" x14ac:dyDescent="0.3">
      <c r="T21" s="33" t="s">
        <v>63</v>
      </c>
      <c r="U21" s="33" t="s">
        <v>10</v>
      </c>
      <c r="V21" s="39">
        <v>5.2380000000000003E-5</v>
      </c>
      <c r="W21" s="33"/>
      <c r="X21" s="33"/>
      <c r="Y21" s="33"/>
      <c r="AD21" s="33" t="s">
        <v>63</v>
      </c>
      <c r="AE21" s="33" t="s">
        <v>10</v>
      </c>
      <c r="AF21" s="33">
        <v>6.7270000000000003E-3</v>
      </c>
      <c r="AG21" s="33"/>
      <c r="AH21" s="33"/>
      <c r="AI21" s="33"/>
      <c r="AM21" s="33" t="s">
        <v>63</v>
      </c>
      <c r="AN21" s="33" t="s">
        <v>10</v>
      </c>
      <c r="AO21" s="33">
        <v>0.26300000000000001</v>
      </c>
      <c r="AP21" s="33"/>
      <c r="AQ21" s="33"/>
      <c r="AR21" s="33"/>
    </row>
    <row r="22" spans="1:44" x14ac:dyDescent="0.3">
      <c r="T22" s="33" t="s">
        <v>64</v>
      </c>
      <c r="U22" s="33" t="s">
        <v>10</v>
      </c>
      <c r="V22" s="39">
        <v>6.4490000000000001E-5</v>
      </c>
      <c r="W22" s="33"/>
      <c r="X22" s="33"/>
      <c r="Y22" s="33"/>
      <c r="AD22" s="33" t="s">
        <v>64</v>
      </c>
      <c r="AE22" s="33" t="s">
        <v>10</v>
      </c>
      <c r="AF22" s="33">
        <v>1.8929999999999999E-2</v>
      </c>
      <c r="AG22" s="33"/>
      <c r="AH22" s="33"/>
      <c r="AI22" s="33"/>
      <c r="AM22" s="33" t="s">
        <v>64</v>
      </c>
      <c r="AN22" s="33" t="s">
        <v>10</v>
      </c>
      <c r="AO22" s="33">
        <v>0.29809999999999998</v>
      </c>
      <c r="AP22" s="33"/>
      <c r="AQ22" s="33"/>
      <c r="AR22" s="33"/>
    </row>
    <row r="23" spans="1:44" x14ac:dyDescent="0.3">
      <c r="T23" s="33"/>
      <c r="U23" s="33"/>
      <c r="V23" s="33"/>
      <c r="W23" s="33"/>
      <c r="X23" s="33"/>
      <c r="Y23" s="33"/>
      <c r="AD23" s="33"/>
      <c r="AE23" s="33"/>
      <c r="AF23" s="33"/>
      <c r="AG23" s="33"/>
      <c r="AH23" s="33"/>
      <c r="AI23" s="33"/>
      <c r="AM23" s="33"/>
      <c r="AN23" s="33"/>
      <c r="AO23" s="33"/>
      <c r="AP23" s="33"/>
      <c r="AQ23" s="33"/>
      <c r="AR23" s="33"/>
    </row>
    <row r="24" spans="1:44" x14ac:dyDescent="0.3">
      <c r="T24" s="33" t="s">
        <v>65</v>
      </c>
      <c r="U24" s="33"/>
      <c r="V24" s="33"/>
      <c r="W24" s="33"/>
      <c r="X24" s="33"/>
      <c r="Y24" s="33"/>
      <c r="AD24" s="33" t="s">
        <v>66</v>
      </c>
      <c r="AE24" s="33"/>
      <c r="AF24" s="33"/>
      <c r="AG24" s="33"/>
      <c r="AH24" s="33"/>
      <c r="AI24" s="33"/>
      <c r="AM24" s="33" t="s">
        <v>67</v>
      </c>
      <c r="AN24" s="33"/>
      <c r="AO24" s="33"/>
      <c r="AP24" s="33"/>
      <c r="AQ24" s="33"/>
      <c r="AR24" s="33"/>
    </row>
    <row r="26" spans="1:44" x14ac:dyDescent="0.3">
      <c r="T26" s="33" t="s">
        <v>68</v>
      </c>
      <c r="AD26" s="33" t="s">
        <v>68</v>
      </c>
      <c r="AM26" s="33" t="s">
        <v>68</v>
      </c>
    </row>
    <row r="27" spans="1:44" x14ac:dyDescent="0.3">
      <c r="T27" s="33"/>
      <c r="U27" s="33" t="s">
        <v>39</v>
      </c>
      <c r="V27" s="33" t="s">
        <v>5</v>
      </c>
      <c r="W27" s="33" t="s">
        <v>40</v>
      </c>
      <c r="X27" s="33" t="s">
        <v>41</v>
      </c>
      <c r="AD27" s="33"/>
      <c r="AE27" s="33" t="s">
        <v>39</v>
      </c>
      <c r="AF27" s="33" t="s">
        <v>5</v>
      </c>
      <c r="AG27" s="33" t="s">
        <v>40</v>
      </c>
      <c r="AH27" s="33" t="s">
        <v>41</v>
      </c>
      <c r="AM27" s="33"/>
      <c r="AN27" s="33" t="s">
        <v>39</v>
      </c>
      <c r="AO27" s="33" t="s">
        <v>5</v>
      </c>
      <c r="AP27" s="33" t="s">
        <v>40</v>
      </c>
      <c r="AQ27" s="33" t="s">
        <v>41</v>
      </c>
    </row>
    <row r="28" spans="1:44" x14ac:dyDescent="0.3">
      <c r="T28" s="33" t="s">
        <v>39</v>
      </c>
      <c r="U28" s="33"/>
      <c r="V28" s="21">
        <v>1.838E-3</v>
      </c>
      <c r="W28" s="21">
        <v>1.0549999999999999E-3</v>
      </c>
      <c r="X28" s="21">
        <v>7.314E-4</v>
      </c>
      <c r="AD28" s="33" t="s">
        <v>39</v>
      </c>
      <c r="AE28" s="33"/>
      <c r="AF28" s="21">
        <v>3.5969999999999999E-3</v>
      </c>
      <c r="AG28" s="21">
        <v>3.5700000000000003E-2</v>
      </c>
      <c r="AH28" s="33">
        <v>0.14610000000000001</v>
      </c>
      <c r="AM28" s="33" t="s">
        <v>39</v>
      </c>
      <c r="AN28" s="33"/>
      <c r="AO28" s="21">
        <v>1.8139999999999999E-4</v>
      </c>
      <c r="AP28" s="21">
        <v>3.7369999999999999E-3</v>
      </c>
      <c r="AQ28" s="21">
        <v>1.6070000000000001E-2</v>
      </c>
    </row>
    <row r="29" spans="1:44" x14ac:dyDescent="0.3">
      <c r="T29" s="33" t="s">
        <v>5</v>
      </c>
      <c r="U29" s="33">
        <v>6.9080000000000004</v>
      </c>
      <c r="V29" s="33"/>
      <c r="W29" s="33">
        <v>0.98580000000000001</v>
      </c>
      <c r="X29" s="33">
        <v>0.93940000000000001</v>
      </c>
      <c r="AD29" s="33" t="s">
        <v>5</v>
      </c>
      <c r="AE29" s="33">
        <v>6.3410000000000002</v>
      </c>
      <c r="AF29" s="33"/>
      <c r="AG29" s="33">
        <v>0.56789999999999996</v>
      </c>
      <c r="AH29" s="33">
        <v>0.19070000000000001</v>
      </c>
      <c r="AM29" s="33" t="s">
        <v>5</v>
      </c>
      <c r="AN29" s="33">
        <v>9.0050000000000008</v>
      </c>
      <c r="AO29" s="33"/>
      <c r="AP29" s="33">
        <v>0.27610000000000001</v>
      </c>
      <c r="AQ29" s="33">
        <v>7.2950000000000001E-2</v>
      </c>
    </row>
    <row r="30" spans="1:44" x14ac:dyDescent="0.3">
      <c r="T30" s="33" t="s">
        <v>40</v>
      </c>
      <c r="U30" s="33">
        <v>7.3879999999999999</v>
      </c>
      <c r="V30" s="33">
        <v>0.48070000000000002</v>
      </c>
      <c r="W30" s="33"/>
      <c r="X30" s="33">
        <v>0.99550000000000005</v>
      </c>
      <c r="AD30" s="33" t="s">
        <v>40</v>
      </c>
      <c r="AE30" s="33">
        <v>4.4729999999999999</v>
      </c>
      <c r="AF30" s="33">
        <v>1.8680000000000001</v>
      </c>
      <c r="AG30" s="33"/>
      <c r="AH30" s="33">
        <v>0.83650000000000002</v>
      </c>
      <c r="AM30" s="33" t="s">
        <v>40</v>
      </c>
      <c r="AN30" s="33">
        <v>6.3090000000000002</v>
      </c>
      <c r="AO30" s="33">
        <v>2.6949999999999998</v>
      </c>
      <c r="AP30" s="33"/>
      <c r="AQ30" s="33">
        <v>0.83350000000000002</v>
      </c>
    </row>
    <row r="31" spans="1:44" x14ac:dyDescent="0.3">
      <c r="T31" s="33" t="s">
        <v>41</v>
      </c>
      <c r="U31" s="33">
        <v>7.7119999999999997</v>
      </c>
      <c r="V31" s="33">
        <v>0.80469999999999997</v>
      </c>
      <c r="W31" s="33">
        <v>0.32400000000000001</v>
      </c>
      <c r="X31" s="33"/>
      <c r="AD31" s="33" t="s">
        <v>41</v>
      </c>
      <c r="AE31" s="33">
        <v>3.2909999999999999</v>
      </c>
      <c r="AF31" s="33">
        <v>3.05</v>
      </c>
      <c r="AG31" s="33">
        <v>1.1819999999999999</v>
      </c>
      <c r="AH31" s="33"/>
      <c r="AM31" s="33" t="s">
        <v>41</v>
      </c>
      <c r="AN31" s="33">
        <v>5.1180000000000003</v>
      </c>
      <c r="AO31" s="33">
        <v>3.887</v>
      </c>
      <c r="AP31" s="33">
        <v>1.1910000000000001</v>
      </c>
      <c r="AQ31" s="33"/>
    </row>
    <row r="34" spans="20:43" x14ac:dyDescent="0.3">
      <c r="T34" s="33" t="s">
        <v>7</v>
      </c>
      <c r="U34" s="33"/>
      <c r="AD34" s="33" t="s">
        <v>7</v>
      </c>
      <c r="AE34" s="33"/>
      <c r="AM34" s="33" t="s">
        <v>7</v>
      </c>
      <c r="AN34" s="33"/>
    </row>
    <row r="35" spans="20:43" x14ac:dyDescent="0.3">
      <c r="T35" s="33"/>
      <c r="U35" s="33"/>
      <c r="AD35" s="33"/>
      <c r="AE35" s="33"/>
      <c r="AM35" s="33"/>
      <c r="AN35" s="33"/>
    </row>
    <row r="36" spans="20:43" x14ac:dyDescent="0.3">
      <c r="T36" s="33" t="s">
        <v>8</v>
      </c>
      <c r="U36" s="33">
        <v>9.3309999999999995</v>
      </c>
      <c r="AD36" s="33" t="s">
        <v>8</v>
      </c>
      <c r="AE36" s="33">
        <v>10.68</v>
      </c>
      <c r="AM36" s="33" t="s">
        <v>8</v>
      </c>
      <c r="AN36" s="33">
        <v>11.93</v>
      </c>
    </row>
    <row r="37" spans="20:43" x14ac:dyDescent="0.3">
      <c r="T37" s="33" t="s">
        <v>9</v>
      </c>
      <c r="U37" s="33">
        <v>9.3450000000000006</v>
      </c>
      <c r="AD37" s="33" t="s">
        <v>9</v>
      </c>
      <c r="AE37" s="33">
        <v>10.68</v>
      </c>
      <c r="AM37" s="33" t="s">
        <v>9</v>
      </c>
      <c r="AN37" s="33">
        <v>11.93</v>
      </c>
    </row>
    <row r="38" spans="20:43" x14ac:dyDescent="0.3">
      <c r="T38" s="33" t="s">
        <v>10</v>
      </c>
      <c r="U38" s="33">
        <v>2.504E-2</v>
      </c>
      <c r="AD38" s="33" t="s">
        <v>10</v>
      </c>
      <c r="AE38" s="33">
        <v>1.3610000000000001E-2</v>
      </c>
      <c r="AM38" s="33" t="s">
        <v>10</v>
      </c>
      <c r="AN38" s="33">
        <v>7.613E-3</v>
      </c>
    </row>
    <row r="39" spans="20:43" x14ac:dyDescent="0.3">
      <c r="T39" s="33"/>
      <c r="U39" s="33"/>
      <c r="AD39" s="33"/>
      <c r="AE39" s="33"/>
      <c r="AM39" s="33"/>
      <c r="AN39" s="33"/>
    </row>
    <row r="40" spans="20:43" x14ac:dyDescent="0.3">
      <c r="T40" s="33" t="s">
        <v>11</v>
      </c>
      <c r="U40" s="33"/>
      <c r="AD40" s="33" t="s">
        <v>11</v>
      </c>
      <c r="AE40" s="33"/>
      <c r="AM40" s="33" t="s">
        <v>11</v>
      </c>
      <c r="AN40" s="33"/>
    </row>
    <row r="42" spans="20:43" x14ac:dyDescent="0.3">
      <c r="T42" s="33" t="s">
        <v>69</v>
      </c>
      <c r="AD42" s="33" t="s">
        <v>69</v>
      </c>
      <c r="AM42" s="33" t="s">
        <v>69</v>
      </c>
    </row>
    <row r="43" spans="20:43" x14ac:dyDescent="0.3">
      <c r="T43" s="33"/>
      <c r="U43" s="33" t="s">
        <v>39</v>
      </c>
      <c r="V43" s="33" t="s">
        <v>5</v>
      </c>
      <c r="W43" s="33" t="s">
        <v>40</v>
      </c>
      <c r="X43" s="33" t="s">
        <v>41</v>
      </c>
      <c r="AD43" s="33"/>
      <c r="AE43" s="33" t="s">
        <v>39</v>
      </c>
      <c r="AF43" s="33" t="s">
        <v>5</v>
      </c>
      <c r="AG43" s="33" t="s">
        <v>40</v>
      </c>
      <c r="AH43" s="33" t="s">
        <v>41</v>
      </c>
      <c r="AM43" s="33"/>
      <c r="AN43" s="33" t="s">
        <v>39</v>
      </c>
      <c r="AO43" s="33" t="s">
        <v>5</v>
      </c>
      <c r="AP43" s="33" t="s">
        <v>40</v>
      </c>
      <c r="AQ43" s="33" t="s">
        <v>41</v>
      </c>
    </row>
    <row r="44" spans="20:43" x14ac:dyDescent="0.3">
      <c r="T44" s="33" t="s">
        <v>39</v>
      </c>
      <c r="U44" s="33"/>
      <c r="V44" s="33">
        <v>3.0380000000000001E-2</v>
      </c>
      <c r="W44" s="33">
        <v>2.9399999999999999E-2</v>
      </c>
      <c r="X44" s="33">
        <v>3.0380000000000001E-2</v>
      </c>
      <c r="AD44" s="33" t="s">
        <v>39</v>
      </c>
      <c r="AE44" s="33"/>
      <c r="AF44" s="33">
        <v>3.0380000000000001E-2</v>
      </c>
      <c r="AG44" s="33">
        <v>3.0380000000000001E-2</v>
      </c>
      <c r="AH44" s="33">
        <v>0.1124</v>
      </c>
      <c r="AM44" s="33" t="s">
        <v>39</v>
      </c>
      <c r="AN44" s="33"/>
      <c r="AO44" s="33">
        <v>3.0380000000000001E-2</v>
      </c>
      <c r="AP44" s="33">
        <v>3.0380000000000001E-2</v>
      </c>
      <c r="AQ44" s="33">
        <v>3.0380000000000001E-2</v>
      </c>
    </row>
    <row r="45" spans="20:43" x14ac:dyDescent="0.3">
      <c r="T45" s="33" t="s">
        <v>5</v>
      </c>
      <c r="U45" s="33">
        <v>3.0380000000000001E-2</v>
      </c>
      <c r="V45" s="33"/>
      <c r="W45" s="33">
        <v>0.88449999999999995</v>
      </c>
      <c r="X45" s="33">
        <v>0.31230000000000002</v>
      </c>
      <c r="AD45" s="33" t="s">
        <v>5</v>
      </c>
      <c r="AE45" s="33">
        <v>3.0380000000000001E-2</v>
      </c>
      <c r="AF45" s="33"/>
      <c r="AG45" s="33">
        <v>3.0380000000000001E-2</v>
      </c>
      <c r="AH45" s="33">
        <v>0.1124</v>
      </c>
      <c r="AM45" s="33" t="s">
        <v>5</v>
      </c>
      <c r="AN45" s="33">
        <v>3.0380000000000001E-2</v>
      </c>
      <c r="AO45" s="33"/>
      <c r="AP45" s="33">
        <v>0.19389999999999999</v>
      </c>
      <c r="AQ45" s="33">
        <v>3.0380000000000001E-2</v>
      </c>
    </row>
    <row r="46" spans="20:43" x14ac:dyDescent="0.3">
      <c r="T46" s="33" t="s">
        <v>40</v>
      </c>
      <c r="U46" s="33">
        <v>2.9399999999999999E-2</v>
      </c>
      <c r="V46" s="33">
        <v>0.88449999999999995</v>
      </c>
      <c r="W46" s="33"/>
      <c r="X46" s="33">
        <v>0.46779999999999999</v>
      </c>
      <c r="AD46" s="33" t="s">
        <v>40</v>
      </c>
      <c r="AE46" s="33">
        <v>3.0380000000000001E-2</v>
      </c>
      <c r="AF46" s="33">
        <v>3.0380000000000001E-2</v>
      </c>
      <c r="AG46" s="33"/>
      <c r="AH46" s="33">
        <v>0.88519999999999999</v>
      </c>
      <c r="AM46" s="33" t="s">
        <v>40</v>
      </c>
      <c r="AN46" s="33">
        <v>3.0380000000000001E-2</v>
      </c>
      <c r="AO46" s="33">
        <v>0.19389999999999999</v>
      </c>
      <c r="AP46" s="33"/>
      <c r="AQ46" s="33">
        <v>0.31230000000000002</v>
      </c>
    </row>
    <row r="47" spans="20:43" x14ac:dyDescent="0.3">
      <c r="T47" s="33" t="s">
        <v>41</v>
      </c>
      <c r="U47" s="33">
        <v>3.0380000000000001E-2</v>
      </c>
      <c r="V47" s="33">
        <v>0.31230000000000002</v>
      </c>
      <c r="W47" s="33">
        <v>0.46779999999999999</v>
      </c>
      <c r="X47" s="33"/>
      <c r="AD47" s="33" t="s">
        <v>41</v>
      </c>
      <c r="AE47" s="33">
        <v>0.1124</v>
      </c>
      <c r="AF47" s="33">
        <v>0.1124</v>
      </c>
      <c r="AG47" s="33">
        <v>0.88519999999999999</v>
      </c>
      <c r="AH47" s="33"/>
      <c r="AM47" s="33" t="s">
        <v>41</v>
      </c>
      <c r="AN47" s="33">
        <v>3.0380000000000001E-2</v>
      </c>
      <c r="AO47" s="33">
        <v>3.0380000000000001E-2</v>
      </c>
      <c r="AP47" s="33">
        <v>0.31230000000000002</v>
      </c>
      <c r="AQ47" s="33"/>
    </row>
    <row r="49" spans="20:43" x14ac:dyDescent="0.3">
      <c r="T49" s="33" t="s">
        <v>70</v>
      </c>
      <c r="AD49" t="s">
        <v>70</v>
      </c>
      <c r="AM49" s="33" t="s">
        <v>70</v>
      </c>
    </row>
    <row r="50" spans="20:43" x14ac:dyDescent="0.3">
      <c r="T50" s="33"/>
      <c r="U50" s="33" t="s">
        <v>39</v>
      </c>
      <c r="V50" s="33" t="s">
        <v>5</v>
      </c>
      <c r="W50" s="33" t="s">
        <v>40</v>
      </c>
      <c r="X50" s="33" t="s">
        <v>41</v>
      </c>
      <c r="AD50" s="33"/>
      <c r="AE50" s="33" t="s">
        <v>39</v>
      </c>
      <c r="AF50" s="33" t="s">
        <v>5</v>
      </c>
      <c r="AG50" s="33" t="s">
        <v>40</v>
      </c>
      <c r="AH50" s="33" t="s">
        <v>41</v>
      </c>
      <c r="AM50" s="33"/>
      <c r="AN50" s="33" t="s">
        <v>39</v>
      </c>
      <c r="AO50" s="33" t="s">
        <v>5</v>
      </c>
      <c r="AP50" s="33" t="s">
        <v>40</v>
      </c>
      <c r="AQ50" s="33" t="s">
        <v>41</v>
      </c>
    </row>
    <row r="51" spans="20:43" x14ac:dyDescent="0.3">
      <c r="T51" s="33" t="s">
        <v>39</v>
      </c>
      <c r="U51" s="33"/>
      <c r="V51" s="21">
        <v>4.48E-2</v>
      </c>
      <c r="W51" s="21">
        <v>2.5780000000000001E-2</v>
      </c>
      <c r="X51" s="21">
        <v>3.7520000000000001E-3</v>
      </c>
      <c r="AD51" s="33" t="s">
        <v>39</v>
      </c>
      <c r="AE51" s="33"/>
      <c r="AF51" s="33">
        <v>1.085E-3</v>
      </c>
      <c r="AG51" s="33">
        <v>0.1023</v>
      </c>
      <c r="AH51" s="33">
        <v>0.1023</v>
      </c>
      <c r="AM51" s="33" t="s">
        <v>39</v>
      </c>
      <c r="AN51" s="33"/>
      <c r="AO51" s="33">
        <v>8.3250000000000002E-4</v>
      </c>
      <c r="AP51" s="33">
        <v>2.1329999999999998E-2</v>
      </c>
      <c r="AQ51" s="33">
        <v>0.13750000000000001</v>
      </c>
    </row>
    <row r="52" spans="20:43" x14ac:dyDescent="0.3">
      <c r="T52" s="33" t="s">
        <v>5</v>
      </c>
      <c r="U52" s="21">
        <v>4.48E-2</v>
      </c>
      <c r="V52" s="33"/>
      <c r="W52" s="33">
        <v>0.8236</v>
      </c>
      <c r="X52" s="33">
        <v>0.3725</v>
      </c>
      <c r="AD52" s="33" t="s">
        <v>5</v>
      </c>
      <c r="AE52" s="33">
        <v>1.085E-3</v>
      </c>
      <c r="AF52" s="33"/>
      <c r="AG52" s="33">
        <v>0.1023</v>
      </c>
      <c r="AH52" s="33">
        <v>0.1023</v>
      </c>
      <c r="AM52" s="33" t="s">
        <v>5</v>
      </c>
      <c r="AN52" s="33">
        <v>8.3250000000000002E-4</v>
      </c>
      <c r="AO52" s="33"/>
      <c r="AP52" s="33">
        <v>0.29849999999999999</v>
      </c>
      <c r="AQ52" s="33">
        <v>6.3380000000000006E-2</v>
      </c>
    </row>
    <row r="53" spans="20:43" x14ac:dyDescent="0.3">
      <c r="T53" s="33" t="s">
        <v>40</v>
      </c>
      <c r="U53" s="21">
        <v>2.5780000000000001E-2</v>
      </c>
      <c r="V53" s="33">
        <v>0.8236</v>
      </c>
      <c r="W53" s="33"/>
      <c r="X53" s="33">
        <v>0.50360000000000005</v>
      </c>
      <c r="AD53" s="33" t="s">
        <v>40</v>
      </c>
      <c r="AE53" s="33">
        <v>0.1023</v>
      </c>
      <c r="AF53" s="33">
        <v>0.1023</v>
      </c>
      <c r="AG53" s="33"/>
      <c r="AH53" s="33">
        <v>1</v>
      </c>
      <c r="AM53" s="33" t="s">
        <v>40</v>
      </c>
      <c r="AN53" s="33">
        <v>2.1329999999999998E-2</v>
      </c>
      <c r="AO53" s="33">
        <v>0.29849999999999999</v>
      </c>
      <c r="AP53" s="33"/>
      <c r="AQ53" s="33">
        <v>0.41399999999999998</v>
      </c>
    </row>
    <row r="54" spans="20:43" x14ac:dyDescent="0.3">
      <c r="T54" s="33" t="s">
        <v>41</v>
      </c>
      <c r="U54" s="21">
        <v>3.7520000000000001E-3</v>
      </c>
      <c r="V54" s="33">
        <v>0.3725</v>
      </c>
      <c r="W54" s="33">
        <v>0.50360000000000005</v>
      </c>
      <c r="X54" s="33"/>
      <c r="AD54" s="33" t="s">
        <v>41</v>
      </c>
      <c r="AE54" s="33">
        <v>0.1023</v>
      </c>
      <c r="AF54" s="33">
        <v>0.1023</v>
      </c>
      <c r="AG54" s="33">
        <v>1</v>
      </c>
      <c r="AH54" s="33"/>
      <c r="AM54" s="33" t="s">
        <v>41</v>
      </c>
      <c r="AN54" s="33">
        <v>0.13750000000000001</v>
      </c>
      <c r="AO54" s="33">
        <v>6.3380000000000006E-2</v>
      </c>
      <c r="AP54" s="33">
        <v>0.41399999999999998</v>
      </c>
      <c r="AQ54" s="33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59AB-E3C0-44E2-BBF4-6770367B5F6B}">
  <dimension ref="A1:BO43"/>
  <sheetViews>
    <sheetView topLeftCell="F1" workbookViewId="0">
      <selection activeCell="T1" sqref="T1:BP49"/>
    </sheetView>
  </sheetViews>
  <sheetFormatPr defaultRowHeight="14.4" x14ac:dyDescent="0.3"/>
  <cols>
    <col min="2" max="2" width="16.33203125" customWidth="1"/>
    <col min="3" max="4" width="10.88671875" customWidth="1"/>
    <col min="7" max="7" width="14.109375" customWidth="1"/>
    <col min="8" max="8" width="13.44140625" customWidth="1"/>
    <col min="10" max="10" width="12.77734375" customWidth="1"/>
    <col min="11" max="11" width="14.5546875" customWidth="1"/>
    <col min="12" max="12" width="15.77734375" customWidth="1"/>
    <col min="13" max="13" width="13.21875" customWidth="1"/>
  </cols>
  <sheetData>
    <row r="1" spans="1:67" x14ac:dyDescent="0.3">
      <c r="C1" t="s">
        <v>71</v>
      </c>
      <c r="F1" s="40"/>
      <c r="G1" s="41"/>
      <c r="H1" s="41" t="s">
        <v>71</v>
      </c>
      <c r="I1" s="41"/>
      <c r="J1" s="41"/>
      <c r="K1" s="42" t="s">
        <v>14</v>
      </c>
      <c r="L1" s="41"/>
      <c r="M1" s="43"/>
      <c r="V1" t="s">
        <v>71</v>
      </c>
      <c r="AF1" t="s">
        <v>31</v>
      </c>
      <c r="AQ1" t="s">
        <v>31</v>
      </c>
      <c r="BC1" t="s">
        <v>31</v>
      </c>
      <c r="BN1" t="s">
        <v>31</v>
      </c>
    </row>
    <row r="2" spans="1:67" x14ac:dyDescent="0.3">
      <c r="B2" t="s">
        <v>72</v>
      </c>
      <c r="C2" t="s">
        <v>73</v>
      </c>
      <c r="D2" t="s">
        <v>74</v>
      </c>
      <c r="F2" s="42" t="s">
        <v>35</v>
      </c>
      <c r="G2" s="42" t="s">
        <v>75</v>
      </c>
      <c r="H2" s="42" t="s">
        <v>76</v>
      </c>
      <c r="I2" s="42" t="s">
        <v>77</v>
      </c>
      <c r="J2" s="42"/>
      <c r="K2" s="42" t="s">
        <v>72</v>
      </c>
      <c r="L2" s="42" t="s">
        <v>73</v>
      </c>
      <c r="M2" s="42" t="s">
        <v>74</v>
      </c>
      <c r="N2" s="42"/>
      <c r="U2" t="s">
        <v>92</v>
      </c>
      <c r="V2" t="s">
        <v>93</v>
      </c>
      <c r="W2" t="s">
        <v>94</v>
      </c>
      <c r="X2" t="s">
        <v>95</v>
      </c>
      <c r="Z2" t="s">
        <v>92</v>
      </c>
      <c r="AE2" s="8" t="s">
        <v>35</v>
      </c>
      <c r="AF2" s="8" t="s">
        <v>72</v>
      </c>
      <c r="AG2" s="8" t="s">
        <v>44</v>
      </c>
      <c r="AJ2" t="s">
        <v>93</v>
      </c>
      <c r="AP2" s="8" t="s">
        <v>35</v>
      </c>
      <c r="AQ2" s="8" t="s">
        <v>73</v>
      </c>
      <c r="AR2" s="8" t="s">
        <v>44</v>
      </c>
      <c r="AT2" t="s">
        <v>94</v>
      </c>
      <c r="BB2" s="8" t="s">
        <v>35</v>
      </c>
      <c r="BC2" s="8" t="s">
        <v>74</v>
      </c>
      <c r="BD2" s="8" t="s">
        <v>44</v>
      </c>
      <c r="BF2" t="s">
        <v>95</v>
      </c>
      <c r="BM2" s="8" t="s">
        <v>35</v>
      </c>
      <c r="BN2" s="8" t="s">
        <v>84</v>
      </c>
      <c r="BO2" s="8" t="s">
        <v>44</v>
      </c>
    </row>
    <row r="3" spans="1:67" x14ac:dyDescent="0.3">
      <c r="A3" s="28" t="s">
        <v>78</v>
      </c>
      <c r="B3" s="6">
        <v>271.9638625</v>
      </c>
      <c r="C3" s="6">
        <v>153.15372749999997</v>
      </c>
      <c r="D3" s="6">
        <v>118.81013499999999</v>
      </c>
      <c r="F3" s="42" t="s">
        <v>39</v>
      </c>
      <c r="G3" s="44">
        <f>AVERAGE(B3:B5)</f>
        <v>262.05692208333335</v>
      </c>
      <c r="H3" s="44">
        <f>AVERAGE(C3:C5)</f>
        <v>141.39325791666667</v>
      </c>
      <c r="I3" s="44">
        <f>AVERAGE(D3:D5)</f>
        <v>120.66366416666665</v>
      </c>
      <c r="J3" s="44"/>
      <c r="K3" s="45">
        <f>_xlfn.STDEV.S(B3:B5)</f>
        <v>8.5962911430290347</v>
      </c>
      <c r="L3" s="45">
        <f>_xlfn.STDEV.S(C3:C5)</f>
        <v>10.485009093692714</v>
      </c>
      <c r="M3" s="45">
        <f>_xlfn.STDEV.S(D3:D5)</f>
        <v>3.4246949510543332</v>
      </c>
      <c r="T3" s="28" t="s">
        <v>78</v>
      </c>
      <c r="U3" s="6">
        <v>271.9638625</v>
      </c>
      <c r="V3" s="6">
        <v>153.15372749999997</v>
      </c>
      <c r="W3" s="6">
        <v>118.81013499999999</v>
      </c>
      <c r="X3" s="6">
        <v>1.2890628185886666</v>
      </c>
      <c r="Z3" t="s">
        <v>39</v>
      </c>
      <c r="AA3" t="s">
        <v>5</v>
      </c>
      <c r="AB3" t="s">
        <v>40</v>
      </c>
      <c r="AC3" t="s">
        <v>41</v>
      </c>
      <c r="AE3" s="8" t="s">
        <v>39</v>
      </c>
      <c r="AF3" s="31">
        <v>262.05692208333335</v>
      </c>
      <c r="AG3" s="8" t="s">
        <v>96</v>
      </c>
      <c r="AJ3" t="s">
        <v>39</v>
      </c>
      <c r="AK3" t="s">
        <v>5</v>
      </c>
      <c r="AL3" t="s">
        <v>40</v>
      </c>
      <c r="AM3" t="s">
        <v>41</v>
      </c>
      <c r="AP3" s="8" t="s">
        <v>39</v>
      </c>
      <c r="AQ3" s="31">
        <v>141.39325791666667</v>
      </c>
      <c r="AR3" s="8" t="s">
        <v>96</v>
      </c>
      <c r="AT3" t="s">
        <v>39</v>
      </c>
      <c r="AU3" t="s">
        <v>5</v>
      </c>
      <c r="AV3" t="s">
        <v>40</v>
      </c>
      <c r="AW3" t="s">
        <v>41</v>
      </c>
      <c r="BB3" s="8" t="s">
        <v>39</v>
      </c>
      <c r="BC3" s="31">
        <v>120.66366416666665</v>
      </c>
      <c r="BD3" s="8" t="s">
        <v>46</v>
      </c>
      <c r="BF3" t="s">
        <v>39</v>
      </c>
      <c r="BG3" t="s">
        <v>5</v>
      </c>
      <c r="BH3" t="s">
        <v>40</v>
      </c>
      <c r="BI3" t="s">
        <v>41</v>
      </c>
      <c r="BM3" s="8" t="s">
        <v>39</v>
      </c>
      <c r="BN3" s="31">
        <v>1.1734905096173314</v>
      </c>
      <c r="BO3" s="8" t="s">
        <v>46</v>
      </c>
    </row>
    <row r="4" spans="1:67" x14ac:dyDescent="0.3">
      <c r="A4" s="28" t="s">
        <v>79</v>
      </c>
      <c r="B4" s="6">
        <v>256.56901749999997</v>
      </c>
      <c r="C4" s="6">
        <v>138.0037925</v>
      </c>
      <c r="D4" s="6">
        <v>118.56522499999998</v>
      </c>
      <c r="F4" s="46" t="s">
        <v>5</v>
      </c>
      <c r="G4" s="44">
        <f>AVERAGE(B7:B9)</f>
        <v>349.16901666666672</v>
      </c>
      <c r="H4" s="44">
        <f>AVERAGE(C7:C9)</f>
        <v>228.45470166666667</v>
      </c>
      <c r="I4" s="44">
        <f>AVERAGE(D7:D9)</f>
        <v>108.78741333333333</v>
      </c>
      <c r="J4" s="44"/>
      <c r="K4" s="44">
        <f>_xlfn.STDEV.S(B7:B10)</f>
        <v>12.204444047969107</v>
      </c>
      <c r="L4" s="44">
        <f>_xlfn.STDEV.S(C7:C10)</f>
        <v>22.852872039408933</v>
      </c>
      <c r="M4" s="44">
        <f>_xlfn.STDEV.S(D7:D10)</f>
        <v>7.5828015886586719</v>
      </c>
      <c r="T4" s="28" t="s">
        <v>79</v>
      </c>
      <c r="U4" s="6">
        <v>256.56901749999997</v>
      </c>
      <c r="V4" s="6">
        <v>138.0037925</v>
      </c>
      <c r="W4" s="6">
        <v>118.56522499999998</v>
      </c>
      <c r="X4" s="6">
        <v>1.1639483035603402</v>
      </c>
      <c r="Z4" s="6">
        <v>271.9638625</v>
      </c>
      <c r="AA4" s="47">
        <v>339.827065</v>
      </c>
      <c r="AB4" s="6">
        <v>419.47264249999995</v>
      </c>
      <c r="AC4" s="6">
        <v>321.28733999999992</v>
      </c>
      <c r="AE4" s="8" t="s">
        <v>5</v>
      </c>
      <c r="AF4" s="31">
        <v>349.16901666666672</v>
      </c>
      <c r="AG4" s="8" t="s">
        <v>46</v>
      </c>
      <c r="AJ4" s="6">
        <v>153.15372749999997</v>
      </c>
      <c r="AK4" s="6">
        <v>202.92467874999997</v>
      </c>
      <c r="AL4" s="6">
        <v>281.36456374999995</v>
      </c>
      <c r="AM4" s="6">
        <v>217.30273874999997</v>
      </c>
      <c r="AP4" s="8" t="s">
        <v>5</v>
      </c>
      <c r="AQ4" s="31">
        <v>228.45470166666667</v>
      </c>
      <c r="AR4" s="8" t="s">
        <v>46</v>
      </c>
      <c r="AT4" s="6">
        <v>118.81013499999999</v>
      </c>
      <c r="AU4" s="6">
        <v>100.9376425</v>
      </c>
      <c r="AV4" s="6">
        <v>138.2184925</v>
      </c>
      <c r="AW4" s="6">
        <v>104.06865250000001</v>
      </c>
      <c r="BB4" s="8" t="s">
        <v>5</v>
      </c>
      <c r="BC4" s="31">
        <v>108.78741333333333</v>
      </c>
      <c r="BD4" s="8" t="s">
        <v>46</v>
      </c>
      <c r="BF4" s="6">
        <v>1.2890628185886666</v>
      </c>
      <c r="BG4" s="6">
        <v>2.0103964559108856</v>
      </c>
      <c r="BH4" s="6">
        <v>2.0356506474703444</v>
      </c>
      <c r="BI4" s="6">
        <v>2.0880710332056998</v>
      </c>
      <c r="BM4" s="8" t="s">
        <v>5</v>
      </c>
      <c r="BN4" s="31">
        <v>2.0971383917261632</v>
      </c>
      <c r="BO4" s="8" t="s">
        <v>45</v>
      </c>
    </row>
    <row r="5" spans="1:67" x14ac:dyDescent="0.3">
      <c r="A5" s="28" t="s">
        <v>80</v>
      </c>
      <c r="B5" s="6">
        <v>257.63788625000001</v>
      </c>
      <c r="C5" s="6">
        <v>133.02225375</v>
      </c>
      <c r="D5" s="6">
        <v>124.61563249999998</v>
      </c>
      <c r="F5" s="46" t="s">
        <v>81</v>
      </c>
      <c r="G5" s="44">
        <f>AVERAGE(B11:B13)</f>
        <v>441.32683833333323</v>
      </c>
      <c r="H5" s="44">
        <f>AVERAGE(C11:C13)</f>
        <v>290.93440458333328</v>
      </c>
      <c r="I5" s="44">
        <f>AVERAGE(D11:D13)</f>
        <v>150.51006749999999</v>
      </c>
      <c r="J5" s="44"/>
      <c r="K5" s="44">
        <f>_xlfn.STDEV.S(B11:B13)</f>
        <v>25.797804895763718</v>
      </c>
      <c r="L5" s="44">
        <f>_xlfn.STDEV.S(C11:C13)</f>
        <v>10.438949750752103</v>
      </c>
      <c r="M5" s="44">
        <f>_xlfn.STDEV.S(D11:D13)</f>
        <v>15.444153900919103</v>
      </c>
      <c r="T5" s="28" t="s">
        <v>80</v>
      </c>
      <c r="U5" s="6">
        <v>257.63788625000001</v>
      </c>
      <c r="V5" s="6">
        <v>133.02225375</v>
      </c>
      <c r="W5" s="6">
        <v>124.61563249999998</v>
      </c>
      <c r="X5" s="6">
        <v>1.0674604067029876</v>
      </c>
      <c r="Z5" s="6">
        <v>256.56901749999997</v>
      </c>
      <c r="AA5" s="6">
        <v>344.70246500000002</v>
      </c>
      <c r="AB5" s="6">
        <v>434.72332499999993</v>
      </c>
      <c r="AC5" s="6">
        <v>326.66970749999996</v>
      </c>
      <c r="AE5" s="8" t="s">
        <v>81</v>
      </c>
      <c r="AF5" s="31">
        <v>441.32683833333323</v>
      </c>
      <c r="AG5" s="8" t="s">
        <v>45</v>
      </c>
      <c r="AJ5" s="6">
        <v>138.0037925</v>
      </c>
      <c r="AK5" s="6">
        <v>235.43895125</v>
      </c>
      <c r="AL5" s="6">
        <v>289.37225624999996</v>
      </c>
      <c r="AM5" s="6">
        <v>216.68407499999998</v>
      </c>
      <c r="AP5" s="8" t="s">
        <v>81</v>
      </c>
      <c r="AQ5" s="31">
        <v>290.93440458333328</v>
      </c>
      <c r="AR5" s="8" t="s">
        <v>45</v>
      </c>
      <c r="AT5" s="6">
        <v>118.56522499999998</v>
      </c>
      <c r="AU5" s="6">
        <v>109.35302750000001</v>
      </c>
      <c r="AV5" s="6">
        <v>145.46613749999997</v>
      </c>
      <c r="AW5" s="6">
        <v>110.07231999999999</v>
      </c>
      <c r="BB5" s="8" t="s">
        <v>81</v>
      </c>
      <c r="BC5" s="31">
        <v>150.51006749999999</v>
      </c>
      <c r="BD5" s="8" t="s">
        <v>45</v>
      </c>
      <c r="BF5" s="6">
        <v>1.1639483035603402</v>
      </c>
      <c r="BG5" s="6">
        <v>2.1530172198478912</v>
      </c>
      <c r="BH5" s="6">
        <v>1.9892757257681364</v>
      </c>
      <c r="BI5" s="6">
        <v>1.9685609879032258</v>
      </c>
      <c r="BM5" s="8" t="s">
        <v>81</v>
      </c>
      <c r="BN5" s="31">
        <v>1.9415316324703997</v>
      </c>
      <c r="BO5" s="8" t="s">
        <v>45</v>
      </c>
    </row>
    <row r="6" spans="1:67" x14ac:dyDescent="0.3">
      <c r="B6" s="6"/>
      <c r="C6" s="6"/>
      <c r="D6" s="6"/>
      <c r="F6" s="46" t="s">
        <v>41</v>
      </c>
      <c r="G6" s="44">
        <f>AVERAGE(B15:B17)</f>
        <v>311.06234749999993</v>
      </c>
      <c r="H6" s="44">
        <f>AVERAGE(C15:C17)</f>
        <v>206.90363499999998</v>
      </c>
      <c r="I6" s="44">
        <f>AVERAGE(D15:D17)</f>
        <v>104.24109333333335</v>
      </c>
      <c r="J6" s="44"/>
      <c r="K6" s="44">
        <f>_xlfn.STDEV.S(B15:B17)</f>
        <v>22.532760521947903</v>
      </c>
      <c r="L6" s="44">
        <f>_xlfn.STDEV.S(C15:C17)</f>
        <v>17.478734956441038</v>
      </c>
      <c r="M6" s="44">
        <f>_xlfn.STDEV.S(D15:D17)</f>
        <v>5.7469469019027208</v>
      </c>
      <c r="T6" s="28" t="s">
        <v>82</v>
      </c>
      <c r="U6" s="47">
        <v>339.827065</v>
      </c>
      <c r="V6" s="6">
        <v>202.92467874999997</v>
      </c>
      <c r="W6" s="6">
        <v>100.9376425</v>
      </c>
      <c r="X6" s="6">
        <v>2.0103964559108856</v>
      </c>
      <c r="Z6" s="6">
        <v>257.63788625000001</v>
      </c>
      <c r="AA6" s="6">
        <v>362.97752000000003</v>
      </c>
      <c r="AB6" s="6">
        <v>469.78454749999997</v>
      </c>
      <c r="AC6" s="6">
        <v>285.22999500000003</v>
      </c>
      <c r="AE6" s="8" t="s">
        <v>41</v>
      </c>
      <c r="AF6" s="31">
        <v>311.06234749999993</v>
      </c>
      <c r="AG6" s="8" t="s">
        <v>46</v>
      </c>
      <c r="AJ6" s="6">
        <v>133.02225375</v>
      </c>
      <c r="AK6" s="6">
        <v>247.00047500000002</v>
      </c>
      <c r="AL6" s="6">
        <v>302.06639374999997</v>
      </c>
      <c r="AM6" s="6">
        <v>186.72409124999999</v>
      </c>
      <c r="AP6" s="8" t="s">
        <v>41</v>
      </c>
      <c r="AQ6" s="31">
        <v>206.90363499999998</v>
      </c>
      <c r="AR6" s="8" t="s">
        <v>46</v>
      </c>
      <c r="AT6" s="6">
        <v>124.61563249999998</v>
      </c>
      <c r="AU6" s="6">
        <v>116.07156999999998</v>
      </c>
      <c r="AV6" s="6">
        <v>167.84557249999997</v>
      </c>
      <c r="AW6" s="6">
        <v>98.582307500000042</v>
      </c>
      <c r="BB6" s="8" t="s">
        <v>41</v>
      </c>
      <c r="BC6" s="31">
        <v>104.24109333333335</v>
      </c>
      <c r="BD6" s="8" t="s">
        <v>46</v>
      </c>
      <c r="BF6" s="6">
        <v>1.0674604067029876</v>
      </c>
      <c r="BG6" s="6">
        <v>2.1280014994197121</v>
      </c>
      <c r="BH6" s="6">
        <v>1.7996685241727184</v>
      </c>
      <c r="BI6" s="6">
        <v>1.8940933316051656</v>
      </c>
      <c r="BM6" s="8" t="s">
        <v>41</v>
      </c>
      <c r="BN6" s="31">
        <v>1.9835751175713636</v>
      </c>
      <c r="BO6" s="8" t="s">
        <v>45</v>
      </c>
    </row>
    <row r="7" spans="1:67" x14ac:dyDescent="0.3">
      <c r="A7" s="28" t="s">
        <v>82</v>
      </c>
      <c r="B7" s="47">
        <v>339.827065</v>
      </c>
      <c r="C7" s="6">
        <v>202.92467874999997</v>
      </c>
      <c r="D7" s="6">
        <v>100.9376425</v>
      </c>
      <c r="F7" s="48"/>
      <c r="G7" s="6"/>
      <c r="H7" s="6"/>
      <c r="I7" s="6"/>
      <c r="J7" s="6"/>
      <c r="K7" s="6"/>
      <c r="L7" s="6"/>
      <c r="M7" s="6"/>
      <c r="O7" s="8" t="s">
        <v>39</v>
      </c>
      <c r="P7" s="31"/>
      <c r="Q7" s="8"/>
      <c r="T7" s="28" t="s">
        <v>83</v>
      </c>
      <c r="U7" s="6">
        <v>344.70246500000002</v>
      </c>
      <c r="V7" s="6">
        <v>235.43895125</v>
      </c>
      <c r="W7" s="6">
        <v>109.35302750000001</v>
      </c>
      <c r="X7" s="6">
        <v>2.1530172198478912</v>
      </c>
    </row>
    <row r="8" spans="1:67" x14ac:dyDescent="0.3">
      <c r="A8" s="28" t="s">
        <v>83</v>
      </c>
      <c r="B8" s="6">
        <v>344.70246500000002</v>
      </c>
      <c r="C8" s="6">
        <v>235.43895125</v>
      </c>
      <c r="D8" s="6">
        <v>109.35302750000001</v>
      </c>
      <c r="F8" s="5"/>
      <c r="G8" s="45" t="s">
        <v>84</v>
      </c>
      <c r="H8" s="6"/>
      <c r="I8" s="48"/>
      <c r="J8" s="45" t="s">
        <v>84</v>
      </c>
      <c r="K8" s="5" t="s">
        <v>14</v>
      </c>
      <c r="L8" s="6"/>
      <c r="M8" s="6"/>
      <c r="O8" s="8" t="s">
        <v>5</v>
      </c>
      <c r="P8" s="31"/>
      <c r="Q8" s="8"/>
      <c r="T8" s="28" t="s">
        <v>85</v>
      </c>
      <c r="U8" s="6">
        <v>362.97752000000003</v>
      </c>
      <c r="V8" s="6">
        <v>247.00047500000002</v>
      </c>
      <c r="W8" s="6">
        <v>116.07156999999998</v>
      </c>
      <c r="X8" s="6">
        <v>2.1280014994197121</v>
      </c>
      <c r="Y8" s="33" t="s">
        <v>48</v>
      </c>
      <c r="Z8" s="33"/>
      <c r="AA8" s="33"/>
      <c r="AB8" s="33"/>
      <c r="AC8" s="33"/>
      <c r="AD8" s="33"/>
      <c r="AI8" s="33" t="s">
        <v>48</v>
      </c>
      <c r="AJ8" s="33"/>
      <c r="AK8" s="33"/>
      <c r="AL8" s="33"/>
      <c r="AM8" s="33"/>
      <c r="AN8" s="33"/>
      <c r="AT8" s="33" t="s">
        <v>48</v>
      </c>
      <c r="AU8" s="33"/>
      <c r="AV8" s="33"/>
      <c r="AW8" s="33"/>
      <c r="AX8" s="33"/>
      <c r="AY8" s="33"/>
      <c r="AZ8" s="33"/>
      <c r="BF8" s="33" t="s">
        <v>48</v>
      </c>
      <c r="BG8" s="33"/>
      <c r="BH8" s="33"/>
      <c r="BI8" s="33"/>
      <c r="BJ8" s="33"/>
      <c r="BK8" s="33"/>
    </row>
    <row r="9" spans="1:67" x14ac:dyDescent="0.3">
      <c r="A9" s="28" t="s">
        <v>85</v>
      </c>
      <c r="B9" s="6">
        <v>362.97752000000003</v>
      </c>
      <c r="C9" s="6">
        <v>247.00047500000002</v>
      </c>
      <c r="D9" s="6">
        <v>116.07156999999998</v>
      </c>
      <c r="F9" s="49" t="s">
        <v>78</v>
      </c>
      <c r="G9" s="45">
        <f>C3/D3</f>
        <v>1.2890628185886666</v>
      </c>
      <c r="H9" s="6"/>
      <c r="I9" s="42" t="s">
        <v>39</v>
      </c>
      <c r="J9" s="45">
        <f>AVERAGE(G9:G11)</f>
        <v>1.1734905096173314</v>
      </c>
      <c r="K9" s="45">
        <f>_xlfn.STDEV.S(G9:G11)</f>
        <v>0.11110894433263728</v>
      </c>
      <c r="L9" s="6"/>
      <c r="M9" s="6"/>
      <c r="O9" s="8" t="s">
        <v>81</v>
      </c>
      <c r="P9" s="31"/>
      <c r="Q9" s="8"/>
      <c r="T9" s="28" t="s">
        <v>86</v>
      </c>
      <c r="U9" s="6">
        <v>419.47264249999995</v>
      </c>
      <c r="V9" s="6">
        <v>281.36456374999995</v>
      </c>
      <c r="W9" s="6">
        <v>138.2184925</v>
      </c>
      <c r="X9" s="6">
        <v>2.0356506474703444</v>
      </c>
      <c r="Y9" s="33"/>
      <c r="Z9" s="33"/>
      <c r="AA9" s="33"/>
      <c r="AB9" s="33"/>
      <c r="AC9" s="33"/>
      <c r="AD9" s="33"/>
      <c r="AI9" s="33"/>
      <c r="AJ9" s="33"/>
      <c r="AK9" s="33"/>
      <c r="AL9" s="33"/>
      <c r="AM9" s="33"/>
      <c r="AN9" s="33"/>
      <c r="AT9" s="33"/>
      <c r="AU9" s="33"/>
      <c r="AV9" s="33"/>
      <c r="AW9" s="33"/>
      <c r="AX9" s="33"/>
      <c r="AY9" s="33"/>
      <c r="AZ9" s="33"/>
      <c r="BF9" s="33"/>
      <c r="BG9" s="33"/>
      <c r="BH9" s="33"/>
      <c r="BI9" s="33"/>
      <c r="BJ9" s="33"/>
      <c r="BK9" s="33"/>
    </row>
    <row r="10" spans="1:67" x14ac:dyDescent="0.3">
      <c r="A10" s="28"/>
      <c r="B10" s="6"/>
      <c r="C10" s="6"/>
      <c r="D10" s="6"/>
      <c r="F10" s="49" t="s">
        <v>79</v>
      </c>
      <c r="G10" s="45">
        <f>C4/D4</f>
        <v>1.1639483035603402</v>
      </c>
      <c r="I10" s="46" t="s">
        <v>5</v>
      </c>
      <c r="J10" s="45">
        <f>AVERAGE(G13:G15)</f>
        <v>2.0971383917261632</v>
      </c>
      <c r="K10" s="45">
        <f>_xlfn.STDEV.S(G13:G15)</f>
        <v>7.6154902264210664E-2</v>
      </c>
      <c r="O10" s="8" t="s">
        <v>41</v>
      </c>
      <c r="P10" s="31"/>
      <c r="Q10" s="8"/>
      <c r="T10" s="28" t="s">
        <v>87</v>
      </c>
      <c r="U10" s="6">
        <v>434.72332499999993</v>
      </c>
      <c r="V10" s="6">
        <v>289.37225624999996</v>
      </c>
      <c r="W10" s="6">
        <v>145.46613749999997</v>
      </c>
      <c r="X10" s="6">
        <v>1.9892757257681364</v>
      </c>
      <c r="Y10" s="33"/>
      <c r="Z10" s="33" t="s">
        <v>49</v>
      </c>
      <c r="AA10" s="33" t="s">
        <v>50</v>
      </c>
      <c r="AB10" s="33" t="s">
        <v>51</v>
      </c>
      <c r="AC10" s="33" t="s">
        <v>52</v>
      </c>
      <c r="AD10" s="33" t="s">
        <v>53</v>
      </c>
      <c r="AI10" s="33"/>
      <c r="AJ10" s="33" t="s">
        <v>49</v>
      </c>
      <c r="AK10" s="33" t="s">
        <v>50</v>
      </c>
      <c r="AL10" s="33" t="s">
        <v>51</v>
      </c>
      <c r="AM10" s="33" t="s">
        <v>52</v>
      </c>
      <c r="AN10" s="33" t="s">
        <v>53</v>
      </c>
      <c r="AT10" s="33"/>
      <c r="AU10" s="33" t="s">
        <v>49</v>
      </c>
      <c r="AV10" s="33" t="s">
        <v>50</v>
      </c>
      <c r="AW10" s="33" t="s">
        <v>51</v>
      </c>
      <c r="AX10" s="33" t="s">
        <v>52</v>
      </c>
      <c r="AY10" s="33" t="s">
        <v>53</v>
      </c>
      <c r="AZ10" s="33" t="s">
        <v>53</v>
      </c>
      <c r="BF10" s="33"/>
      <c r="BG10" s="33" t="s">
        <v>49</v>
      </c>
      <c r="BH10" s="33" t="s">
        <v>50</v>
      </c>
      <c r="BI10" s="33" t="s">
        <v>51</v>
      </c>
      <c r="BJ10" s="33" t="s">
        <v>52</v>
      </c>
      <c r="BK10" s="33" t="s">
        <v>53</v>
      </c>
    </row>
    <row r="11" spans="1:67" x14ac:dyDescent="0.3">
      <c r="A11" s="28" t="s">
        <v>86</v>
      </c>
      <c r="B11" s="6">
        <v>419.47264249999995</v>
      </c>
      <c r="C11" s="6">
        <v>281.36456374999995</v>
      </c>
      <c r="D11" s="6">
        <v>138.2184925</v>
      </c>
      <c r="F11" s="49" t="s">
        <v>80</v>
      </c>
      <c r="G11" s="45">
        <f>C5/D5</f>
        <v>1.0674604067029876</v>
      </c>
      <c r="I11" s="46" t="s">
        <v>81</v>
      </c>
      <c r="J11" s="45">
        <f>AVERAGE(G17:G19)</f>
        <v>1.9415316324703997</v>
      </c>
      <c r="K11" s="45">
        <f>_xlfn.STDEV.S(G17:G19)</f>
        <v>0.12502605513504467</v>
      </c>
      <c r="T11" s="28" t="s">
        <v>88</v>
      </c>
      <c r="U11" s="6">
        <v>469.78454749999997</v>
      </c>
      <c r="V11" s="6">
        <v>302.06639374999997</v>
      </c>
      <c r="W11" s="6">
        <v>167.84557249999997</v>
      </c>
      <c r="X11" s="6">
        <v>1.7996685241727184</v>
      </c>
      <c r="Y11" s="33" t="s">
        <v>54</v>
      </c>
      <c r="Z11" s="33">
        <v>51779.199999999997</v>
      </c>
      <c r="AA11" s="33">
        <v>3</v>
      </c>
      <c r="AB11" s="33">
        <v>17259.7</v>
      </c>
      <c r="AC11" s="33">
        <v>49.45</v>
      </c>
      <c r="AD11" s="50">
        <v>1.6520000000000001E-5</v>
      </c>
      <c r="AI11" s="33" t="s">
        <v>54</v>
      </c>
      <c r="AJ11" s="33">
        <v>34248.5</v>
      </c>
      <c r="AK11" s="33">
        <v>3</v>
      </c>
      <c r="AL11" s="33">
        <v>11416.2</v>
      </c>
      <c r="AM11" s="33">
        <v>43.62</v>
      </c>
      <c r="AN11" s="50">
        <v>2.6480000000000001E-5</v>
      </c>
      <c r="AT11" s="33" t="s">
        <v>54</v>
      </c>
      <c r="AU11" s="33">
        <v>3903.6</v>
      </c>
      <c r="AV11" s="33">
        <v>3</v>
      </c>
      <c r="AW11" s="33">
        <v>1301.2</v>
      </c>
      <c r="AX11" s="33">
        <v>15.27</v>
      </c>
      <c r="AY11" s="33">
        <v>1.1280000000000001E-3</v>
      </c>
      <c r="AZ11" s="51">
        <v>1.1280000000000001E-3</v>
      </c>
      <c r="BF11" s="33" t="s">
        <v>54</v>
      </c>
      <c r="BG11" s="33">
        <v>1.6046199999999999</v>
      </c>
      <c r="BH11" s="33">
        <v>3</v>
      </c>
      <c r="BI11" s="33">
        <v>0.53487499999999999</v>
      </c>
      <c r="BJ11" s="33">
        <v>48.48</v>
      </c>
      <c r="BK11" s="50">
        <v>1.7799999999999999E-5</v>
      </c>
    </row>
    <row r="12" spans="1:67" x14ac:dyDescent="0.3">
      <c r="A12" s="28" t="s">
        <v>87</v>
      </c>
      <c r="B12" s="6">
        <v>434.72332499999993</v>
      </c>
      <c r="C12" s="6">
        <v>289.37225624999996</v>
      </c>
      <c r="D12" s="6">
        <v>145.46613749999997</v>
      </c>
      <c r="F12" s="5"/>
      <c r="G12" s="45"/>
      <c r="I12" s="46" t="s">
        <v>41</v>
      </c>
      <c r="J12" s="45">
        <f>AVERAGE(G21:G23)</f>
        <v>1.9835751175713636</v>
      </c>
      <c r="K12" s="45">
        <f>_xlfn.STDEV.S(G21:G23)</f>
        <v>9.7856554439777893E-2</v>
      </c>
      <c r="T12" s="28" t="s">
        <v>89</v>
      </c>
      <c r="U12" s="6">
        <v>321.28733999999992</v>
      </c>
      <c r="V12" s="6">
        <v>217.30273874999997</v>
      </c>
      <c r="W12" s="6">
        <v>104.06865250000001</v>
      </c>
      <c r="X12" s="6">
        <v>2.0880710332056998</v>
      </c>
      <c r="Y12" s="33" t="s">
        <v>55</v>
      </c>
      <c r="Z12" s="33">
        <v>2792.09</v>
      </c>
      <c r="AA12" s="33">
        <v>8</v>
      </c>
      <c r="AB12" s="33">
        <v>349.01100000000002</v>
      </c>
      <c r="AC12" s="33" t="s">
        <v>56</v>
      </c>
      <c r="AD12" s="33"/>
      <c r="AI12" s="33" t="s">
        <v>55</v>
      </c>
      <c r="AJ12" s="33">
        <v>2093.75</v>
      </c>
      <c r="AK12" s="33">
        <v>8</v>
      </c>
      <c r="AL12" s="33">
        <v>261.71899999999999</v>
      </c>
      <c r="AM12" s="33" t="s">
        <v>56</v>
      </c>
      <c r="AN12" s="33"/>
      <c r="AT12" s="33" t="s">
        <v>55</v>
      </c>
      <c r="AU12" s="33">
        <v>681.58100000000002</v>
      </c>
      <c r="AV12" s="33">
        <v>8</v>
      </c>
      <c r="AW12" s="33">
        <v>85.197599999999994</v>
      </c>
      <c r="AX12" s="33" t="s">
        <v>56</v>
      </c>
      <c r="AY12" s="33"/>
      <c r="AZ12" s="33"/>
      <c r="BF12" s="33" t="s">
        <v>55</v>
      </c>
      <c r="BG12" s="33">
        <v>8.8266700000000003E-2</v>
      </c>
      <c r="BH12" s="33">
        <v>8</v>
      </c>
      <c r="BI12" s="33">
        <v>1.1033299999999999E-2</v>
      </c>
      <c r="BJ12" s="33" t="s">
        <v>56</v>
      </c>
      <c r="BK12" s="33"/>
    </row>
    <row r="13" spans="1:67" x14ac:dyDescent="0.3">
      <c r="A13" s="28" t="s">
        <v>88</v>
      </c>
      <c r="B13" s="6">
        <v>469.78454749999997</v>
      </c>
      <c r="C13" s="6">
        <v>302.06639374999997</v>
      </c>
      <c r="D13" s="6">
        <v>167.84557249999997</v>
      </c>
      <c r="F13" s="49" t="s">
        <v>82</v>
      </c>
      <c r="G13" s="45">
        <f>C7/D7</f>
        <v>2.0103964559108856</v>
      </c>
      <c r="T13" s="28" t="s">
        <v>90</v>
      </c>
      <c r="U13" s="6">
        <v>326.66970749999996</v>
      </c>
      <c r="V13" s="6">
        <v>216.68407499999998</v>
      </c>
      <c r="W13" s="6">
        <v>110.07231999999999</v>
      </c>
      <c r="X13" s="6">
        <v>1.9685609879032258</v>
      </c>
      <c r="Y13" s="33" t="s">
        <v>57</v>
      </c>
      <c r="Z13" s="33">
        <v>54571.3</v>
      </c>
      <c r="AA13" s="33">
        <v>11</v>
      </c>
      <c r="AB13" s="39">
        <v>6.9999999999999994E-5</v>
      </c>
      <c r="AC13" s="33"/>
      <c r="AD13" s="33"/>
      <c r="AI13" s="33" t="s">
        <v>57</v>
      </c>
      <c r="AJ13" s="33">
        <v>36342.300000000003</v>
      </c>
      <c r="AK13" s="33">
        <v>11</v>
      </c>
      <c r="AL13" s="33">
        <v>1.9000000000000001E-4</v>
      </c>
      <c r="AM13" s="33"/>
      <c r="AN13" s="33"/>
      <c r="AT13" s="33" t="s">
        <v>57</v>
      </c>
      <c r="AU13" s="33">
        <v>4585.18</v>
      </c>
      <c r="AV13" s="33">
        <v>11</v>
      </c>
      <c r="AW13" s="33">
        <v>6.7000000000000002E-4</v>
      </c>
      <c r="AX13" s="33"/>
      <c r="AY13" s="33"/>
      <c r="AZ13" s="33"/>
      <c r="BF13" s="33" t="s">
        <v>57</v>
      </c>
      <c r="BG13" s="33">
        <v>1.69289</v>
      </c>
      <c r="BH13" s="33">
        <v>11</v>
      </c>
      <c r="BI13" s="33">
        <v>4.2100000000000002E-3</v>
      </c>
      <c r="BJ13" s="33"/>
      <c r="BK13" s="33"/>
    </row>
    <row r="14" spans="1:67" x14ac:dyDescent="0.3">
      <c r="A14" s="28"/>
      <c r="B14" s="6"/>
      <c r="C14" s="6"/>
      <c r="D14" s="6"/>
      <c r="F14" s="49" t="s">
        <v>83</v>
      </c>
      <c r="G14" s="45">
        <f>C8/D8</f>
        <v>2.1530172198478912</v>
      </c>
      <c r="T14" s="28" t="s">
        <v>91</v>
      </c>
      <c r="U14" s="6">
        <v>285.22999500000003</v>
      </c>
      <c r="V14" s="6">
        <v>186.72409124999999</v>
      </c>
      <c r="W14" s="6">
        <v>98.582307500000042</v>
      </c>
      <c r="X14" s="6">
        <v>1.8940933316051656</v>
      </c>
      <c r="Y14" s="33"/>
      <c r="Z14" s="33"/>
      <c r="AA14" s="33"/>
      <c r="AB14" s="33"/>
      <c r="AC14" s="33"/>
      <c r="AD14" s="33"/>
      <c r="AI14" s="33"/>
      <c r="AJ14" s="33"/>
      <c r="AK14" s="33"/>
      <c r="AL14" s="33"/>
      <c r="AM14" s="33"/>
      <c r="AN14" s="33"/>
      <c r="AT14" s="33"/>
      <c r="AU14" s="33"/>
      <c r="AV14" s="33"/>
      <c r="AW14" s="33"/>
      <c r="AX14" s="33"/>
      <c r="AY14" s="33"/>
      <c r="AZ14" s="33"/>
      <c r="BF14" s="33"/>
      <c r="BG14" s="33"/>
      <c r="BH14" s="33"/>
      <c r="BI14" s="33"/>
      <c r="BJ14" s="33"/>
      <c r="BK14" s="33"/>
    </row>
    <row r="15" spans="1:67" x14ac:dyDescent="0.3">
      <c r="A15" s="28" t="s">
        <v>89</v>
      </c>
      <c r="B15" s="6">
        <v>321.28733999999992</v>
      </c>
      <c r="C15" s="6">
        <v>217.30273874999997</v>
      </c>
      <c r="D15" s="6">
        <v>104.06865250000001</v>
      </c>
      <c r="F15" s="49" t="s">
        <v>85</v>
      </c>
      <c r="G15" s="45">
        <f>C9/D9</f>
        <v>2.1280014994197121</v>
      </c>
      <c r="Y15" s="33" t="s">
        <v>58</v>
      </c>
      <c r="Z15" s="33"/>
      <c r="AA15" s="33"/>
      <c r="AB15" s="33"/>
      <c r="AC15" s="33"/>
      <c r="AD15" s="33"/>
      <c r="AI15" s="33" t="s">
        <v>58</v>
      </c>
      <c r="AJ15" s="33"/>
      <c r="AK15" s="33"/>
      <c r="AL15" s="33"/>
      <c r="AM15" s="33"/>
      <c r="AN15" s="33"/>
      <c r="AT15" s="33" t="s">
        <v>58</v>
      </c>
      <c r="AU15" s="33"/>
      <c r="AV15" s="33"/>
      <c r="AW15" s="33"/>
      <c r="AX15" s="33"/>
      <c r="AY15" s="33"/>
      <c r="AZ15" s="33"/>
      <c r="BF15" s="33" t="s">
        <v>58</v>
      </c>
      <c r="BG15" s="33"/>
      <c r="BH15" s="33"/>
      <c r="BI15" s="33"/>
      <c r="BJ15" s="33"/>
      <c r="BK15" s="33"/>
    </row>
    <row r="16" spans="1:67" x14ac:dyDescent="0.3">
      <c r="A16" s="28" t="s">
        <v>90</v>
      </c>
      <c r="B16" s="6">
        <v>326.66970749999996</v>
      </c>
      <c r="C16" s="6">
        <v>216.68407499999998</v>
      </c>
      <c r="D16" s="6">
        <v>110.07231999999999</v>
      </c>
      <c r="F16" s="49"/>
      <c r="G16" s="45"/>
      <c r="Y16" s="33" t="s">
        <v>59</v>
      </c>
      <c r="Z16" s="33">
        <v>5636.91</v>
      </c>
      <c r="AA16" s="33" t="s">
        <v>60</v>
      </c>
      <c r="AB16" s="33">
        <v>349.01100000000002</v>
      </c>
      <c r="AC16" s="33" t="s">
        <v>61</v>
      </c>
      <c r="AD16" s="33">
        <v>0.94169499999999995</v>
      </c>
      <c r="AI16" s="33" t="s">
        <v>59</v>
      </c>
      <c r="AJ16" s="33">
        <v>3718.15</v>
      </c>
      <c r="AK16" s="33" t="s">
        <v>60</v>
      </c>
      <c r="AL16" s="33">
        <v>261.71899999999999</v>
      </c>
      <c r="AM16" s="33" t="s">
        <v>61</v>
      </c>
      <c r="AN16" s="33">
        <v>0.93423900000000004</v>
      </c>
      <c r="AT16" s="33" t="s">
        <v>59</v>
      </c>
      <c r="AU16" s="33">
        <v>405.334</v>
      </c>
      <c r="AV16" s="33" t="s">
        <v>60</v>
      </c>
      <c r="AW16" s="33">
        <v>85.197599999999994</v>
      </c>
      <c r="AX16" s="33" t="s">
        <v>61</v>
      </c>
      <c r="AY16" s="33">
        <v>0.82631600000000005</v>
      </c>
      <c r="AZ16" s="33">
        <v>0.82631600000000005</v>
      </c>
      <c r="BF16" s="33" t="s">
        <v>59</v>
      </c>
      <c r="BG16" s="33">
        <v>0.17461399999999999</v>
      </c>
      <c r="BH16" s="33" t="s">
        <v>60</v>
      </c>
      <c r="BI16" s="33">
        <v>1.1033299999999999E-2</v>
      </c>
      <c r="BJ16" s="33" t="s">
        <v>61</v>
      </c>
      <c r="BK16" s="33">
        <v>0.94056799999999996</v>
      </c>
    </row>
    <row r="17" spans="1:63" x14ac:dyDescent="0.3">
      <c r="A17" s="28" t="s">
        <v>91</v>
      </c>
      <c r="B17" s="6">
        <v>285.22999500000003</v>
      </c>
      <c r="C17" s="6">
        <v>186.72409124999999</v>
      </c>
      <c r="D17" s="6">
        <v>98.582307500000042</v>
      </c>
      <c r="F17" s="49" t="s">
        <v>86</v>
      </c>
      <c r="G17" s="45">
        <f>C11/D11</f>
        <v>2.0356506474703444</v>
      </c>
      <c r="Y17" s="33"/>
      <c r="Z17" s="33"/>
      <c r="AA17" s="33"/>
      <c r="AB17" s="33"/>
      <c r="AC17" s="33"/>
      <c r="AD17" s="33"/>
      <c r="AI17" s="33"/>
      <c r="AJ17" s="33"/>
      <c r="AK17" s="33"/>
      <c r="AL17" s="33"/>
      <c r="AM17" s="33"/>
      <c r="AN17" s="33"/>
      <c r="AT17" s="33"/>
      <c r="AU17" s="33"/>
      <c r="AV17" s="33"/>
      <c r="AW17" s="33"/>
      <c r="AX17" s="33"/>
      <c r="AY17" s="33"/>
      <c r="AZ17" s="33"/>
      <c r="BF17" s="33"/>
      <c r="BG17" s="33"/>
      <c r="BH17" s="33"/>
      <c r="BI17" s="33"/>
      <c r="BJ17" s="33"/>
      <c r="BK17" s="33"/>
    </row>
    <row r="18" spans="1:63" x14ac:dyDescent="0.3">
      <c r="B18" s="6"/>
      <c r="C18" s="6"/>
      <c r="D18" s="6"/>
      <c r="F18" s="49" t="s">
        <v>87</v>
      </c>
      <c r="G18" s="45">
        <f>C12/D12</f>
        <v>1.9892757257681364</v>
      </c>
      <c r="Y18" s="33" t="s">
        <v>62</v>
      </c>
      <c r="Z18" s="33">
        <v>0.92369999999999997</v>
      </c>
      <c r="AA18" s="33"/>
      <c r="AB18" s="33"/>
      <c r="AC18" s="33"/>
      <c r="AD18" s="33"/>
      <c r="AI18" s="33" t="s">
        <v>62</v>
      </c>
      <c r="AJ18" s="33">
        <v>0.91420000000000001</v>
      </c>
      <c r="AK18" s="33"/>
      <c r="AL18" s="33"/>
      <c r="AM18" s="33"/>
      <c r="AN18" s="33"/>
      <c r="AT18" s="33" t="s">
        <v>62</v>
      </c>
      <c r="AU18" s="33">
        <v>0.78110000000000002</v>
      </c>
      <c r="AV18" s="33"/>
      <c r="AW18" s="33"/>
      <c r="AX18" s="33"/>
      <c r="AY18" s="33"/>
      <c r="AZ18" s="33"/>
      <c r="BF18" s="33" t="s">
        <v>62</v>
      </c>
      <c r="BG18" s="33">
        <v>0.92230000000000001</v>
      </c>
      <c r="BH18" s="33"/>
      <c r="BI18" s="33"/>
      <c r="BJ18" s="33"/>
      <c r="BK18" s="33"/>
    </row>
    <row r="19" spans="1:63" x14ac:dyDescent="0.3">
      <c r="F19" s="49" t="s">
        <v>88</v>
      </c>
      <c r="G19" s="45">
        <f>C13/D13</f>
        <v>1.7996685241727184</v>
      </c>
      <c r="Y19" s="33"/>
      <c r="Z19" s="33"/>
      <c r="AA19" s="33"/>
      <c r="AB19" s="33"/>
      <c r="AC19" s="33"/>
      <c r="AD19" s="33"/>
      <c r="AI19" s="33"/>
      <c r="AJ19" s="33"/>
      <c r="AK19" s="33"/>
      <c r="AL19" s="33"/>
      <c r="AM19" s="33"/>
      <c r="AN19" s="33"/>
      <c r="AT19" s="33"/>
      <c r="AU19" s="33"/>
      <c r="AV19" s="33"/>
      <c r="AW19" s="33"/>
      <c r="AX19" s="33"/>
      <c r="AY19" s="33"/>
      <c r="AZ19" s="33"/>
      <c r="BF19" s="33"/>
      <c r="BG19" s="33"/>
      <c r="BH19" s="33"/>
      <c r="BI19" s="33"/>
      <c r="BJ19" s="33"/>
      <c r="BK19" s="33"/>
    </row>
    <row r="20" spans="1:63" x14ac:dyDescent="0.3">
      <c r="F20" s="49"/>
      <c r="G20" s="45"/>
      <c r="Y20" s="33" t="s">
        <v>63</v>
      </c>
      <c r="Z20" s="33" t="s">
        <v>10</v>
      </c>
      <c r="AA20" s="33">
        <v>0.19420000000000001</v>
      </c>
      <c r="AB20" s="33"/>
      <c r="AC20" s="33"/>
      <c r="AD20" s="33"/>
      <c r="AI20" s="33" t="s">
        <v>63</v>
      </c>
      <c r="AJ20" s="33" t="s">
        <v>10</v>
      </c>
      <c r="AK20" s="33">
        <v>0.2752</v>
      </c>
      <c r="AL20" s="33"/>
      <c r="AM20" s="33"/>
      <c r="AN20" s="33"/>
      <c r="AT20" s="33" t="s">
        <v>63</v>
      </c>
      <c r="AU20" s="33" t="s">
        <v>10</v>
      </c>
      <c r="AV20" s="33">
        <v>0.10539999999999999</v>
      </c>
      <c r="AW20" s="33"/>
      <c r="AX20" s="33"/>
      <c r="AY20" s="33"/>
      <c r="AZ20" s="33"/>
      <c r="BF20" s="33" t="s">
        <v>63</v>
      </c>
      <c r="BG20" s="33" t="s">
        <v>10</v>
      </c>
      <c r="BH20" s="33">
        <v>0.79869999999999997</v>
      </c>
      <c r="BI20" s="33"/>
      <c r="BJ20" s="33"/>
      <c r="BK20" s="33"/>
    </row>
    <row r="21" spans="1:63" x14ac:dyDescent="0.3">
      <c r="F21" s="49" t="s">
        <v>89</v>
      </c>
      <c r="G21" s="45">
        <f>C15/D15</f>
        <v>2.0880710332056998</v>
      </c>
      <c r="Y21" s="33" t="s">
        <v>64</v>
      </c>
      <c r="Z21" s="33" t="s">
        <v>10</v>
      </c>
      <c r="AA21" s="33">
        <v>0.74970000000000003</v>
      </c>
      <c r="AB21" s="33"/>
      <c r="AC21" s="33"/>
      <c r="AD21" s="33"/>
      <c r="AI21" s="33" t="s">
        <v>64</v>
      </c>
      <c r="AJ21" s="33" t="s">
        <v>10</v>
      </c>
      <c r="AK21" s="33">
        <v>0.8579</v>
      </c>
      <c r="AL21" s="33"/>
      <c r="AM21" s="33"/>
      <c r="AN21" s="33"/>
      <c r="AT21" s="33" t="s">
        <v>64</v>
      </c>
      <c r="AU21" s="33" t="s">
        <v>10</v>
      </c>
      <c r="AV21" s="33">
        <v>0.53349999999999997</v>
      </c>
      <c r="AW21" s="33"/>
      <c r="AX21" s="33"/>
      <c r="AY21" s="33"/>
      <c r="AZ21" s="33"/>
      <c r="BF21" s="33" t="s">
        <v>64</v>
      </c>
      <c r="BG21" s="33" t="s">
        <v>10</v>
      </c>
      <c r="BH21" s="33">
        <v>0.95</v>
      </c>
      <c r="BI21" s="33"/>
      <c r="BJ21" s="33"/>
      <c r="BK21" s="33"/>
    </row>
    <row r="22" spans="1:63" x14ac:dyDescent="0.3">
      <c r="F22" s="49" t="s">
        <v>90</v>
      </c>
      <c r="G22" s="45">
        <f>C16/D16</f>
        <v>1.9685609879032258</v>
      </c>
      <c r="Y22" s="33"/>
      <c r="Z22" s="33"/>
      <c r="AA22" s="33"/>
      <c r="AB22" s="33"/>
      <c r="AC22" s="33"/>
      <c r="AD22" s="33"/>
      <c r="AI22" s="33"/>
      <c r="AJ22" s="33"/>
      <c r="AK22" s="33"/>
      <c r="AL22" s="33"/>
      <c r="AM22" s="33"/>
      <c r="AN22" s="33"/>
      <c r="AT22" s="33"/>
      <c r="AU22" s="33"/>
      <c r="AV22" s="33"/>
      <c r="AW22" s="33"/>
      <c r="AX22" s="33"/>
      <c r="AY22" s="33"/>
      <c r="AZ22" s="33"/>
      <c r="BF22" s="33"/>
      <c r="BG22" s="33"/>
      <c r="BH22" s="33"/>
      <c r="BI22" s="33"/>
      <c r="BJ22" s="33"/>
      <c r="BK22" s="33"/>
    </row>
    <row r="23" spans="1:63" x14ac:dyDescent="0.3">
      <c r="F23" s="49" t="s">
        <v>91</v>
      </c>
      <c r="G23" s="45">
        <f>C17/D17</f>
        <v>1.8940933316051656</v>
      </c>
      <c r="Y23" s="33" t="s">
        <v>97</v>
      </c>
      <c r="Z23" s="33"/>
      <c r="AA23" s="33"/>
      <c r="AB23" s="33"/>
      <c r="AC23" s="33"/>
      <c r="AD23" s="33"/>
      <c r="AI23" s="33" t="s">
        <v>98</v>
      </c>
      <c r="AJ23" s="33"/>
      <c r="AK23" s="33"/>
      <c r="AL23" s="33"/>
      <c r="AM23" s="33"/>
      <c r="AN23" s="33"/>
      <c r="AT23" s="33" t="s">
        <v>99</v>
      </c>
      <c r="AU23" s="33"/>
      <c r="AV23" s="33"/>
      <c r="AW23" s="33"/>
      <c r="AX23" s="33"/>
      <c r="AY23" s="33"/>
      <c r="BF23" s="33" t="s">
        <v>100</v>
      </c>
      <c r="BG23" s="33"/>
      <c r="BH23" s="33"/>
      <c r="BI23" s="33"/>
      <c r="BJ23" s="33"/>
      <c r="BK23" s="33"/>
    </row>
    <row r="24" spans="1:63" x14ac:dyDescent="0.3">
      <c r="Y24" s="33" t="s">
        <v>101</v>
      </c>
      <c r="AI24" s="33" t="s">
        <v>101</v>
      </c>
      <c r="AT24" s="33" t="s">
        <v>101</v>
      </c>
      <c r="BF24" s="33" t="s">
        <v>101</v>
      </c>
    </row>
    <row r="25" spans="1:63" x14ac:dyDescent="0.3">
      <c r="Y25" s="33"/>
      <c r="Z25" s="33" t="s">
        <v>39</v>
      </c>
      <c r="AA25" s="33" t="s">
        <v>5</v>
      </c>
      <c r="AB25" s="33" t="s">
        <v>40</v>
      </c>
      <c r="AC25" s="33" t="s">
        <v>41</v>
      </c>
      <c r="AI25" s="33"/>
      <c r="AJ25" s="33" t="s">
        <v>39</v>
      </c>
      <c r="AK25" s="33" t="s">
        <v>5</v>
      </c>
      <c r="AL25" s="33" t="s">
        <v>40</v>
      </c>
      <c r="AM25" s="33" t="s">
        <v>41</v>
      </c>
      <c r="AT25" s="33"/>
      <c r="AU25" s="33" t="s">
        <v>39</v>
      </c>
      <c r="AV25" s="33" t="s">
        <v>5</v>
      </c>
      <c r="AW25" s="33" t="s">
        <v>40</v>
      </c>
      <c r="AX25" s="33" t="s">
        <v>41</v>
      </c>
      <c r="BF25" s="33"/>
      <c r="BG25" s="33" t="s">
        <v>39</v>
      </c>
      <c r="BH25" s="33" t="s">
        <v>5</v>
      </c>
      <c r="BI25" s="33" t="s">
        <v>40</v>
      </c>
      <c r="BJ25" s="33" t="s">
        <v>41</v>
      </c>
    </row>
    <row r="26" spans="1:63" x14ac:dyDescent="0.3">
      <c r="Y26" s="33" t="s">
        <v>39</v>
      </c>
      <c r="Z26" s="33"/>
      <c r="AA26" s="51">
        <v>2.006E-3</v>
      </c>
      <c r="AB26" s="50">
        <v>1.1800000000000001E-5</v>
      </c>
      <c r="AC26" s="51">
        <v>4.9270000000000001E-2</v>
      </c>
      <c r="AI26" s="33" t="s">
        <v>39</v>
      </c>
      <c r="AJ26" s="33"/>
      <c r="AK26" s="51">
        <v>7.76E-4</v>
      </c>
      <c r="AL26" s="50">
        <v>1.5630000000000001E-5</v>
      </c>
      <c r="AM26" s="51">
        <v>4.8589999999999996E-3</v>
      </c>
      <c r="AT26" s="33" t="s">
        <v>39</v>
      </c>
      <c r="AU26" s="33"/>
      <c r="AV26" s="33">
        <v>0.4415</v>
      </c>
      <c r="AW26" s="51">
        <v>1.7569999999999999E-2</v>
      </c>
      <c r="AX26" s="33">
        <v>0.2084</v>
      </c>
      <c r="BF26" s="33" t="s">
        <v>39</v>
      </c>
      <c r="BG26" s="33"/>
      <c r="BH26" s="50">
        <v>2.281E-5</v>
      </c>
      <c r="BI26" s="50">
        <v>8.7499999999999999E-5</v>
      </c>
      <c r="BJ26" s="50">
        <v>6.0359999999999998E-5</v>
      </c>
    </row>
    <row r="27" spans="1:63" x14ac:dyDescent="0.3">
      <c r="Y27" s="33" t="s">
        <v>5</v>
      </c>
      <c r="Z27" s="33">
        <v>8.077</v>
      </c>
      <c r="AA27" s="33"/>
      <c r="AB27" s="51">
        <v>1.39E-3</v>
      </c>
      <c r="AC27" s="33">
        <v>0.1348</v>
      </c>
      <c r="AI27" s="33" t="s">
        <v>5</v>
      </c>
      <c r="AJ27" s="33">
        <v>9.3209999999999997</v>
      </c>
      <c r="AK27" s="33"/>
      <c r="AL27" s="51">
        <v>6.4559999999999999E-3</v>
      </c>
      <c r="AM27" s="33">
        <v>0.41470000000000001</v>
      </c>
      <c r="AT27" s="33" t="s">
        <v>5</v>
      </c>
      <c r="AU27" s="33">
        <v>2.2290000000000001</v>
      </c>
      <c r="AV27" s="33"/>
      <c r="AW27" s="33">
        <v>2.4480000000000001E-3</v>
      </c>
      <c r="AX27" s="33">
        <v>0.92820000000000003</v>
      </c>
      <c r="BF27" s="33" t="s">
        <v>5</v>
      </c>
      <c r="BG27" s="33">
        <v>15.23</v>
      </c>
      <c r="BH27" s="33"/>
      <c r="BI27" s="33">
        <v>0.3448</v>
      </c>
      <c r="BJ27" s="33">
        <v>0.57579999999999998</v>
      </c>
    </row>
    <row r="28" spans="1:63" x14ac:dyDescent="0.3">
      <c r="Y28" s="33" t="s">
        <v>40</v>
      </c>
      <c r="Z28" s="33">
        <v>16.62</v>
      </c>
      <c r="AA28" s="33">
        <v>8.5440000000000005</v>
      </c>
      <c r="AB28" s="33"/>
      <c r="AC28" s="51">
        <v>1.259E-4</v>
      </c>
      <c r="AI28" s="33" t="s">
        <v>40</v>
      </c>
      <c r="AJ28" s="33">
        <v>16.010000000000002</v>
      </c>
      <c r="AK28" s="33">
        <v>6.6890000000000001</v>
      </c>
      <c r="AL28" s="33"/>
      <c r="AM28" s="51">
        <v>9.856000000000001E-4</v>
      </c>
      <c r="AT28" s="33" t="s">
        <v>40</v>
      </c>
      <c r="AU28" s="33">
        <v>5.601</v>
      </c>
      <c r="AV28" s="33">
        <v>7.83</v>
      </c>
      <c r="AW28" s="33"/>
      <c r="AX28" s="51">
        <v>1.2489999999999999E-3</v>
      </c>
      <c r="BF28" s="33" t="s">
        <v>40</v>
      </c>
      <c r="BG28" s="33">
        <v>12.7</v>
      </c>
      <c r="BH28" s="33">
        <v>2.528</v>
      </c>
      <c r="BI28" s="33"/>
      <c r="BJ28" s="33">
        <v>0.96440000000000003</v>
      </c>
    </row>
    <row r="29" spans="1:63" x14ac:dyDescent="0.3">
      <c r="Y29" s="33" t="s">
        <v>41</v>
      </c>
      <c r="Z29" s="33">
        <v>4.5439999999999996</v>
      </c>
      <c r="AA29" s="33">
        <v>3.5329999999999999</v>
      </c>
      <c r="AB29" s="33">
        <v>12.08</v>
      </c>
      <c r="AC29" s="33"/>
      <c r="AI29" s="33" t="s">
        <v>41</v>
      </c>
      <c r="AJ29" s="33">
        <v>7.0140000000000002</v>
      </c>
      <c r="AK29" s="33">
        <v>2.3079999999999998</v>
      </c>
      <c r="AL29" s="33">
        <v>8.9969999999999999</v>
      </c>
      <c r="AM29" s="33"/>
      <c r="AT29" s="33" t="s">
        <v>41</v>
      </c>
      <c r="AU29" s="33">
        <v>3.0819999999999999</v>
      </c>
      <c r="AV29" s="33">
        <v>0.85319999999999996</v>
      </c>
      <c r="AW29" s="33">
        <v>8.6829999999999998</v>
      </c>
      <c r="AX29" s="33"/>
      <c r="BF29" s="33" t="s">
        <v>41</v>
      </c>
      <c r="BG29" s="33">
        <v>13.36</v>
      </c>
      <c r="BH29" s="33">
        <v>1.869</v>
      </c>
      <c r="BI29" s="33">
        <v>0.65959999999999996</v>
      </c>
      <c r="BJ29" s="33"/>
    </row>
    <row r="31" spans="1:63" x14ac:dyDescent="0.3">
      <c r="Y31" s="33" t="s">
        <v>7</v>
      </c>
      <c r="Z31" s="33"/>
      <c r="AI31" s="33" t="s">
        <v>7</v>
      </c>
      <c r="AJ31" s="33"/>
      <c r="AT31" s="33" t="s">
        <v>7</v>
      </c>
      <c r="AU31" s="33"/>
      <c r="BF31" s="33" t="s">
        <v>7</v>
      </c>
      <c r="BG31" s="33"/>
    </row>
    <row r="32" spans="1:63" x14ac:dyDescent="0.3">
      <c r="Y32" s="33"/>
      <c r="Z32" s="33"/>
      <c r="AI32" s="33"/>
      <c r="AJ32" s="33"/>
      <c r="AT32" s="33"/>
      <c r="AU32" s="33"/>
      <c r="BF32" s="33"/>
      <c r="BG32" s="33"/>
    </row>
    <row r="33" spans="25:62" x14ac:dyDescent="0.3">
      <c r="Y33" s="33" t="s">
        <v>8</v>
      </c>
      <c r="Z33" s="33">
        <v>10.38</v>
      </c>
      <c r="AI33" s="33" t="s">
        <v>8</v>
      </c>
      <c r="AJ33" s="33">
        <v>9.6669999999999998</v>
      </c>
      <c r="AT33" s="33" t="s">
        <v>8</v>
      </c>
      <c r="AU33" s="33">
        <v>9.4619999999999997</v>
      </c>
      <c r="BF33" s="33" t="s">
        <v>8</v>
      </c>
      <c r="BG33" s="33">
        <v>8.1280000000000001</v>
      </c>
    </row>
    <row r="34" spans="25:62" x14ac:dyDescent="0.3">
      <c r="Y34" s="33" t="s">
        <v>9</v>
      </c>
      <c r="Z34" s="33">
        <v>10.38</v>
      </c>
      <c r="AI34" s="33" t="s">
        <v>9</v>
      </c>
      <c r="AJ34" s="33">
        <v>9.6669999999999998</v>
      </c>
      <c r="AT34" s="33" t="s">
        <v>9</v>
      </c>
      <c r="AU34" s="33">
        <v>9.4619999999999997</v>
      </c>
      <c r="BF34" s="33" t="s">
        <v>9</v>
      </c>
      <c r="BG34" s="33">
        <v>8.1280000000000001</v>
      </c>
    </row>
    <row r="35" spans="25:62" x14ac:dyDescent="0.3">
      <c r="Y35" s="33" t="s">
        <v>10</v>
      </c>
      <c r="Z35" s="33">
        <v>1.5559999999999999E-2</v>
      </c>
      <c r="AI35" s="33" t="s">
        <v>10</v>
      </c>
      <c r="AJ35" s="33">
        <v>2.162E-2</v>
      </c>
      <c r="AT35" s="33" t="s">
        <v>10</v>
      </c>
      <c r="AU35" s="33">
        <v>2.3740000000000001E-2</v>
      </c>
      <c r="BF35" s="33" t="s">
        <v>10</v>
      </c>
      <c r="BG35" s="33">
        <v>4.3439999999999999E-2</v>
      </c>
    </row>
    <row r="36" spans="25:62" x14ac:dyDescent="0.3">
      <c r="Y36" s="33"/>
      <c r="Z36" s="33"/>
      <c r="AI36" s="33"/>
      <c r="AJ36" s="33"/>
      <c r="AT36" s="33"/>
      <c r="AU36" s="33"/>
      <c r="BF36" s="33"/>
      <c r="BG36" s="33"/>
    </row>
    <row r="37" spans="25:62" x14ac:dyDescent="0.3">
      <c r="Y37" s="33" t="s">
        <v>11</v>
      </c>
      <c r="Z37" s="33"/>
      <c r="AI37" s="33" t="s">
        <v>11</v>
      </c>
      <c r="AJ37" s="33"/>
      <c r="AT37" s="33" t="s">
        <v>11</v>
      </c>
      <c r="AU37" s="33"/>
      <c r="BF37" s="33" t="s">
        <v>11</v>
      </c>
      <c r="BG37" s="33"/>
    </row>
    <row r="38" spans="25:62" x14ac:dyDescent="0.3">
      <c r="Y38" s="33" t="s">
        <v>102</v>
      </c>
      <c r="AI38" s="33" t="s">
        <v>102</v>
      </c>
      <c r="AT38" s="33" t="s">
        <v>102</v>
      </c>
      <c r="BF38" s="33" t="s">
        <v>102</v>
      </c>
    </row>
    <row r="39" spans="25:62" x14ac:dyDescent="0.3">
      <c r="Y39" s="33"/>
      <c r="Z39" s="33" t="s">
        <v>39</v>
      </c>
      <c r="AA39" s="33" t="s">
        <v>5</v>
      </c>
      <c r="AB39" s="33" t="s">
        <v>40</v>
      </c>
      <c r="AC39" s="33" t="s">
        <v>41</v>
      </c>
      <c r="AI39" s="33"/>
      <c r="AJ39" s="33" t="s">
        <v>39</v>
      </c>
      <c r="AK39" s="33" t="s">
        <v>5</v>
      </c>
      <c r="AL39" s="33" t="s">
        <v>40</v>
      </c>
      <c r="AM39" s="33" t="s">
        <v>41</v>
      </c>
      <c r="AT39" s="33"/>
      <c r="AU39" s="33" t="s">
        <v>39</v>
      </c>
      <c r="AV39" s="33" t="s">
        <v>5</v>
      </c>
      <c r="AW39" s="33" t="s">
        <v>40</v>
      </c>
      <c r="AX39" s="33" t="s">
        <v>41</v>
      </c>
      <c r="BF39" s="33"/>
      <c r="BG39" s="33" t="s">
        <v>39</v>
      </c>
      <c r="BH39" s="33" t="s">
        <v>5</v>
      </c>
      <c r="BI39" s="33" t="s">
        <v>40</v>
      </c>
      <c r="BJ39" s="33" t="s">
        <v>41</v>
      </c>
    </row>
    <row r="40" spans="25:62" x14ac:dyDescent="0.3">
      <c r="Y40" s="33" t="s">
        <v>39</v>
      </c>
      <c r="Z40" s="33"/>
      <c r="AA40" s="33">
        <v>8.0860000000000001E-2</v>
      </c>
      <c r="AB40" s="33">
        <v>8.0860000000000001E-2</v>
      </c>
      <c r="AC40" s="33">
        <v>8.0860000000000001E-2</v>
      </c>
      <c r="AI40" s="33" t="s">
        <v>39</v>
      </c>
      <c r="AJ40" s="33"/>
      <c r="AK40" s="33">
        <v>8.0860000000000001E-2</v>
      </c>
      <c r="AL40" s="33">
        <v>8.0860000000000001E-2</v>
      </c>
      <c r="AM40" s="33">
        <v>8.0860000000000001E-2</v>
      </c>
      <c r="AT40" s="33" t="s">
        <v>39</v>
      </c>
      <c r="AU40" s="33"/>
      <c r="AV40" s="33">
        <v>8.0860000000000001E-2</v>
      </c>
      <c r="AW40" s="33">
        <v>8.0860000000000001E-2</v>
      </c>
      <c r="AX40" s="33">
        <v>8.0860000000000001E-2</v>
      </c>
      <c r="BF40" s="33" t="s">
        <v>39</v>
      </c>
      <c r="BG40" s="33"/>
      <c r="BH40" s="33">
        <v>8.0860000000000001E-2</v>
      </c>
      <c r="BI40" s="33">
        <v>8.0860000000000001E-2</v>
      </c>
      <c r="BJ40" s="33">
        <v>8.0860000000000001E-2</v>
      </c>
    </row>
    <row r="41" spans="25:62" x14ac:dyDescent="0.3">
      <c r="Y41" s="33" t="s">
        <v>5</v>
      </c>
      <c r="Z41" s="33">
        <v>8.0860000000000001E-2</v>
      </c>
      <c r="AA41" s="33"/>
      <c r="AB41" s="33">
        <v>8.0860000000000001E-2</v>
      </c>
      <c r="AC41" s="33">
        <v>8.0860000000000001E-2</v>
      </c>
      <c r="AI41" s="33" t="s">
        <v>5</v>
      </c>
      <c r="AJ41" s="33">
        <v>8.0860000000000001E-2</v>
      </c>
      <c r="AK41" s="33"/>
      <c r="AL41" s="33">
        <v>8.0860000000000001E-2</v>
      </c>
      <c r="AM41" s="33">
        <v>0.38269999999999998</v>
      </c>
      <c r="AT41" s="33" t="s">
        <v>5</v>
      </c>
      <c r="AU41" s="33">
        <v>8.0860000000000001E-2</v>
      </c>
      <c r="AV41" s="33"/>
      <c r="AW41" s="33">
        <v>8.0860000000000001E-2</v>
      </c>
      <c r="AX41" s="33">
        <v>0.66249999999999998</v>
      </c>
      <c r="BF41" s="33" t="s">
        <v>5</v>
      </c>
      <c r="BG41" s="33">
        <v>8.0860000000000001E-2</v>
      </c>
      <c r="BH41" s="33"/>
      <c r="BI41" s="33">
        <v>0.19040000000000001</v>
      </c>
      <c r="BJ41" s="33">
        <v>0.19040000000000001</v>
      </c>
    </row>
    <row r="42" spans="25:62" x14ac:dyDescent="0.3">
      <c r="Y42" s="33" t="s">
        <v>40</v>
      </c>
      <c r="Z42" s="33">
        <v>8.0860000000000001E-2</v>
      </c>
      <c r="AA42" s="33">
        <v>8.0860000000000001E-2</v>
      </c>
      <c r="AB42" s="33"/>
      <c r="AC42" s="33">
        <v>8.0860000000000001E-2</v>
      </c>
      <c r="AI42" s="33" t="s">
        <v>40</v>
      </c>
      <c r="AJ42" s="33">
        <v>8.0860000000000001E-2</v>
      </c>
      <c r="AK42" s="33">
        <v>8.0860000000000001E-2</v>
      </c>
      <c r="AL42" s="33"/>
      <c r="AM42" s="33">
        <v>8.0860000000000001E-2</v>
      </c>
      <c r="AT42" s="33" t="s">
        <v>40</v>
      </c>
      <c r="AU42" s="33">
        <v>8.0860000000000001E-2</v>
      </c>
      <c r="AV42" s="33">
        <v>8.0860000000000001E-2</v>
      </c>
      <c r="AW42" s="33"/>
      <c r="AX42" s="33">
        <v>8.0860000000000001E-2</v>
      </c>
      <c r="BF42" s="33" t="s">
        <v>40</v>
      </c>
      <c r="BG42" s="33">
        <v>8.0860000000000001E-2</v>
      </c>
      <c r="BH42" s="33">
        <v>0.19040000000000001</v>
      </c>
      <c r="BI42" s="33"/>
      <c r="BJ42" s="33">
        <v>1</v>
      </c>
    </row>
    <row r="43" spans="25:62" x14ac:dyDescent="0.3">
      <c r="Y43" s="33" t="s">
        <v>41</v>
      </c>
      <c r="Z43" s="33">
        <v>8.0860000000000001E-2</v>
      </c>
      <c r="AA43" s="33">
        <v>8.0860000000000001E-2</v>
      </c>
      <c r="AB43" s="33">
        <v>8.0860000000000001E-2</v>
      </c>
      <c r="AC43" s="33"/>
      <c r="AI43" s="33" t="s">
        <v>41</v>
      </c>
      <c r="AJ43" s="33">
        <v>8.0860000000000001E-2</v>
      </c>
      <c r="AK43" s="33">
        <v>0.38269999999999998</v>
      </c>
      <c r="AL43" s="33">
        <v>8.0860000000000001E-2</v>
      </c>
      <c r="AM43" s="33"/>
      <c r="AT43" s="33" t="s">
        <v>41</v>
      </c>
      <c r="AU43" s="33">
        <v>8.0860000000000001E-2</v>
      </c>
      <c r="AV43" s="33">
        <v>0.66249999999999998</v>
      </c>
      <c r="AW43" s="33">
        <v>8.0860000000000001E-2</v>
      </c>
      <c r="AX43" s="33"/>
      <c r="BF43" s="33" t="s">
        <v>41</v>
      </c>
      <c r="BG43" s="33">
        <v>8.0860000000000001E-2</v>
      </c>
      <c r="BH43" s="33">
        <v>0.19040000000000001</v>
      </c>
      <c r="BI43" s="33">
        <v>1</v>
      </c>
      <c r="BJ43" s="3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98225-04FF-44EB-839B-A32B535A3005}">
  <dimension ref="A1:BH42"/>
  <sheetViews>
    <sheetView topLeftCell="H1" workbookViewId="0">
      <selection activeCell="S12" sqref="S12"/>
    </sheetView>
  </sheetViews>
  <sheetFormatPr defaultRowHeight="14.4" x14ac:dyDescent="0.3"/>
  <cols>
    <col min="1" max="1" width="13.5546875" customWidth="1"/>
    <col min="2" max="2" width="11.6640625" customWidth="1"/>
    <col min="3" max="3" width="15.33203125" customWidth="1"/>
    <col min="4" max="4" width="11.6640625" customWidth="1"/>
    <col min="5" max="5" width="11.44140625" customWidth="1"/>
    <col min="8" max="8" width="14.33203125" customWidth="1"/>
    <col min="9" max="9" width="17.77734375" customWidth="1"/>
    <col min="10" max="10" width="16.77734375" customWidth="1"/>
    <col min="11" max="11" width="12.77734375" customWidth="1"/>
    <col min="12" max="12" width="15.5546875" customWidth="1"/>
  </cols>
  <sheetData>
    <row r="1" spans="1:60" x14ac:dyDescent="0.3">
      <c r="H1" s="52" t="s">
        <v>103</v>
      </c>
      <c r="I1" s="52"/>
      <c r="J1" s="52"/>
      <c r="K1" s="52"/>
      <c r="L1" s="52"/>
      <c r="M1" s="53" t="s">
        <v>14</v>
      </c>
      <c r="N1" s="53"/>
      <c r="O1" s="53"/>
      <c r="P1" s="53"/>
      <c r="U1" s="60" t="s">
        <v>123</v>
      </c>
      <c r="V1" s="60"/>
      <c r="W1" s="60"/>
      <c r="X1" s="60"/>
      <c r="Y1" s="60"/>
    </row>
    <row r="2" spans="1:60" ht="57.6" x14ac:dyDescent="0.3">
      <c r="A2" s="5" t="s">
        <v>35</v>
      </c>
      <c r="B2" s="54" t="s">
        <v>104</v>
      </c>
      <c r="C2" s="54" t="s">
        <v>105</v>
      </c>
      <c r="D2" s="54" t="s">
        <v>106</v>
      </c>
      <c r="E2" s="54" t="s">
        <v>107</v>
      </c>
      <c r="H2" s="5" t="s">
        <v>35</v>
      </c>
      <c r="I2" s="54" t="s">
        <v>108</v>
      </c>
      <c r="J2" s="54" t="s">
        <v>109</v>
      </c>
      <c r="K2" s="54" t="s">
        <v>110</v>
      </c>
      <c r="L2" s="54" t="s">
        <v>111</v>
      </c>
      <c r="M2" s="54" t="s">
        <v>104</v>
      </c>
      <c r="N2" s="54" t="s">
        <v>105</v>
      </c>
      <c r="O2" s="54" t="s">
        <v>106</v>
      </c>
      <c r="P2" s="54" t="s">
        <v>107</v>
      </c>
      <c r="U2" s="5" t="s">
        <v>35</v>
      </c>
      <c r="V2" s="54" t="s">
        <v>108</v>
      </c>
      <c r="W2" s="54" t="s">
        <v>109</v>
      </c>
      <c r="X2" s="54" t="s">
        <v>110</v>
      </c>
      <c r="Y2" s="54" t="s">
        <v>111</v>
      </c>
      <c r="AB2" s="54" t="s">
        <v>108</v>
      </c>
      <c r="AH2" t="s">
        <v>31</v>
      </c>
      <c r="AK2" s="54" t="s">
        <v>109</v>
      </c>
      <c r="AQ2" t="s">
        <v>31</v>
      </c>
      <c r="AT2" s="54" t="s">
        <v>110</v>
      </c>
      <c r="AZ2" t="s">
        <v>31</v>
      </c>
      <c r="BC2" s="54" t="s">
        <v>111</v>
      </c>
    </row>
    <row r="3" spans="1:60" x14ac:dyDescent="0.3">
      <c r="A3" s="49" t="s">
        <v>112</v>
      </c>
      <c r="B3" s="55">
        <v>1050.3787878787878</v>
      </c>
      <c r="C3" s="55">
        <v>77.072870759454744</v>
      </c>
      <c r="D3" s="55">
        <v>55.403000254258842</v>
      </c>
      <c r="E3" s="55">
        <v>7.6036400404448941</v>
      </c>
      <c r="H3" s="56" t="s">
        <v>39</v>
      </c>
      <c r="I3" s="57">
        <f>AVERAGE(B3:B6)</f>
        <v>1042.112578352697</v>
      </c>
      <c r="J3" s="57">
        <f>AVERAGE(C3:C6)</f>
        <v>72.670383062030524</v>
      </c>
      <c r="K3" s="57">
        <f>AVERAGE(D3:D6)</f>
        <v>53.260163290674349</v>
      </c>
      <c r="L3" s="57">
        <f>AVERAGE(E3:E6)</f>
        <v>7.8058645096056622</v>
      </c>
      <c r="M3" s="57">
        <f>_xlfn.STDEV.S(B3:B6)</f>
        <v>7.935320261778231</v>
      </c>
      <c r="N3" s="57">
        <f>_xlfn.STDEV.S(C3:C6)</f>
        <v>4.6911148526593429</v>
      </c>
      <c r="O3" s="57">
        <f>_xlfn.STDEV.S(D3:D6)</f>
        <v>2.4528486800066824</v>
      </c>
      <c r="P3" s="57">
        <f>_xlfn.STDEV.S(E3:E6)</f>
        <v>0.20567773916268881</v>
      </c>
      <c r="U3" s="49" t="s">
        <v>112</v>
      </c>
      <c r="V3" s="55">
        <v>1050.3787878787878</v>
      </c>
      <c r="W3" s="55">
        <v>77.072870759454744</v>
      </c>
      <c r="X3" s="55">
        <v>55.403000254258842</v>
      </c>
      <c r="Y3" s="55">
        <v>7.6036400404448941</v>
      </c>
      <c r="AB3" t="s">
        <v>39</v>
      </c>
      <c r="AC3" t="s">
        <v>5</v>
      </c>
      <c r="AD3" t="s">
        <v>40</v>
      </c>
      <c r="AE3" t="s">
        <v>41</v>
      </c>
      <c r="AG3" s="42" t="s">
        <v>39</v>
      </c>
      <c r="AH3" s="6">
        <f>AVERAGE(AB4:AB6)</f>
        <v>1042.112578352697</v>
      </c>
      <c r="AI3" t="s">
        <v>46</v>
      </c>
      <c r="AK3" t="s">
        <v>39</v>
      </c>
      <c r="AL3" t="s">
        <v>5</v>
      </c>
      <c r="AM3" t="s">
        <v>40</v>
      </c>
      <c r="AN3" t="s">
        <v>41</v>
      </c>
      <c r="AP3" s="42" t="s">
        <v>39</v>
      </c>
      <c r="AQ3" s="6">
        <f>AVERAGE(AK4:AK6)</f>
        <v>72.670383062030524</v>
      </c>
      <c r="AT3" t="s">
        <v>39</v>
      </c>
      <c r="AU3" t="s">
        <v>5</v>
      </c>
      <c r="AV3" t="s">
        <v>40</v>
      </c>
      <c r="AW3" t="s">
        <v>41</v>
      </c>
      <c r="AY3" s="42" t="s">
        <v>39</v>
      </c>
      <c r="AZ3" s="6">
        <f>AVERAGE(AT4:AT6)</f>
        <v>53.260163290674349</v>
      </c>
      <c r="BC3" t="s">
        <v>39</v>
      </c>
      <c r="BD3" t="s">
        <v>5</v>
      </c>
      <c r="BE3" t="s">
        <v>40</v>
      </c>
      <c r="BF3" t="s">
        <v>41</v>
      </c>
    </row>
    <row r="4" spans="1:60" x14ac:dyDescent="0.3">
      <c r="A4" s="49" t="s">
        <v>113</v>
      </c>
      <c r="B4" s="55">
        <v>1041.4031620553362</v>
      </c>
      <c r="C4" s="55">
        <v>73.20229400519581</v>
      </c>
      <c r="D4" s="55">
        <v>53.792694296126797</v>
      </c>
      <c r="E4" s="55">
        <v>8.0148297944051254</v>
      </c>
      <c r="H4" s="56" t="s">
        <v>5</v>
      </c>
      <c r="I4" s="57">
        <f>AVERAGE(B7:B9)</f>
        <v>1131.3186209925341</v>
      </c>
      <c r="J4" s="57">
        <f>AVERAGE(C7:C9)</f>
        <v>93.250330866134007</v>
      </c>
      <c r="K4" s="57">
        <f>AVERAGE(C7:C9)</f>
        <v>93.250330866134007</v>
      </c>
      <c r="L4" s="57">
        <f>AVERAGE(E7:E9)</f>
        <v>8.0575216267835099</v>
      </c>
      <c r="M4" s="57">
        <f>_xlfn.STDEV.S(B7:B9)</f>
        <v>5.6471353022503843</v>
      </c>
      <c r="N4" s="57">
        <f>_xlfn.STDEV.S(C7:C9)</f>
        <v>1.9328385827477981</v>
      </c>
      <c r="O4" s="57">
        <f>_xlfn.STDEV.S(D7:D9)</f>
        <v>2.6190488534611509</v>
      </c>
      <c r="P4" s="57">
        <f>_xlfn.STDEV.S(E7:E9)</f>
        <v>0.39497575174130883</v>
      </c>
      <c r="U4" s="49" t="s">
        <v>113</v>
      </c>
      <c r="V4" s="55">
        <v>1041.4031620553362</v>
      </c>
      <c r="W4" s="55">
        <v>73.20229400519581</v>
      </c>
      <c r="X4" s="55">
        <v>53.792694296126797</v>
      </c>
      <c r="Y4" s="55">
        <v>8.0148297944051254</v>
      </c>
      <c r="AB4" s="55">
        <v>1050.3787878787878</v>
      </c>
      <c r="AC4" s="55">
        <v>1137.7470355731227</v>
      </c>
      <c r="AD4" s="55">
        <v>1139.1798418972332</v>
      </c>
      <c r="AE4" s="55">
        <v>1129.6113306982872</v>
      </c>
      <c r="AG4" s="46" t="s">
        <v>5</v>
      </c>
      <c r="AH4" s="6">
        <f>AVERAGE(AC4:AC6)</f>
        <v>1131.3186209925341</v>
      </c>
      <c r="AI4" t="s">
        <v>45</v>
      </c>
      <c r="AK4" s="55">
        <v>77.072870759454744</v>
      </c>
      <c r="AL4" s="55">
        <v>92.284691926866344</v>
      </c>
      <c r="AM4" s="55">
        <v>87.446693789520111</v>
      </c>
      <c r="AN4" s="55">
        <v>93.760109798539304</v>
      </c>
      <c r="AP4" s="46" t="s">
        <v>5</v>
      </c>
      <c r="AQ4" s="6">
        <f>AVERAGE(AL4:AL6)</f>
        <v>93.250330866134007</v>
      </c>
      <c r="AT4" s="55">
        <v>55.403000254258842</v>
      </c>
      <c r="AU4" s="55">
        <v>58.886346300533944</v>
      </c>
      <c r="AV4" s="55">
        <v>55.513179082973139</v>
      </c>
      <c r="AW4" s="55">
        <v>70.1330621239088</v>
      </c>
      <c r="AY4" s="46" t="s">
        <v>5</v>
      </c>
      <c r="AZ4" s="6">
        <f>AVERAGE(AU4:AU6)</f>
        <v>61.847049184959182</v>
      </c>
      <c r="BC4" s="55">
        <v>7.6036400404448941</v>
      </c>
      <c r="BD4" s="55">
        <v>7.9002359285473558</v>
      </c>
      <c r="BE4" s="55">
        <v>8.3383889450623538</v>
      </c>
      <c r="BF4" s="55">
        <v>8.661948095719584</v>
      </c>
    </row>
    <row r="5" spans="1:60" x14ac:dyDescent="0.3">
      <c r="A5" s="49" t="s">
        <v>114</v>
      </c>
      <c r="B5" s="55">
        <v>1034.5557851239669</v>
      </c>
      <c r="C5" s="55">
        <v>67.735984421441017</v>
      </c>
      <c r="D5" s="55">
        <v>50.584795321637408</v>
      </c>
      <c r="E5" s="55">
        <v>7.799123693966969</v>
      </c>
      <c r="H5" s="56" t="s">
        <v>40</v>
      </c>
      <c r="I5" s="57">
        <f>AVERAGE(B11:B13)</f>
        <v>1117.0399648660521</v>
      </c>
      <c r="J5" s="57">
        <f>AVERAGE(C11:C13)</f>
        <v>80.682319494142448</v>
      </c>
      <c r="K5" s="57">
        <f>AVERAGE(D11:D13)</f>
        <v>51.792524790236463</v>
      </c>
      <c r="L5" s="57">
        <f>AVERAGE(E11:E13)</f>
        <v>8.7855297157622747</v>
      </c>
      <c r="M5" s="57">
        <f>_xlfn.STDEV.S(B11:B13)</f>
        <v>19.174206959558518</v>
      </c>
      <c r="N5" s="57">
        <f>_xlfn.STDEV.S(C11:C13)</f>
        <v>5.8916233623751539</v>
      </c>
      <c r="O5" s="57">
        <f>_xlfn.STDEV.S(D11:D13)</f>
        <v>3.2867646711788172</v>
      </c>
      <c r="P5" s="57">
        <f>_xlfn.STDEV.S(E11:E13)</f>
        <v>0.67765595405574919</v>
      </c>
      <c r="U5" s="49" t="s">
        <v>114</v>
      </c>
      <c r="V5" s="55">
        <v>1034.5557851239669</v>
      </c>
      <c r="W5" s="55">
        <v>67.735984421441017</v>
      </c>
      <c r="X5" s="55">
        <v>50.584795321637408</v>
      </c>
      <c r="Y5" s="55">
        <v>7.799123693966969</v>
      </c>
      <c r="AB5" s="55">
        <v>1041.4031620553362</v>
      </c>
      <c r="AC5" s="55">
        <v>1129.0513833992095</v>
      </c>
      <c r="AD5" s="55">
        <v>1105.8300395256917</v>
      </c>
      <c r="AE5" s="55">
        <v>1108.7285902503295</v>
      </c>
      <c r="AG5" s="46" t="s">
        <v>81</v>
      </c>
      <c r="AH5" s="6">
        <f>AVERAGE(AD4:AD6)</f>
        <v>1117.0399648660521</v>
      </c>
      <c r="AI5" t="s">
        <v>45</v>
      </c>
      <c r="AK5" s="55">
        <v>73.20229400519581</v>
      </c>
      <c r="AL5" s="55">
        <v>95.475711974903192</v>
      </c>
      <c r="AM5" s="55">
        <v>76.672712121954817</v>
      </c>
      <c r="AN5" s="55">
        <v>89.574040488211352</v>
      </c>
      <c r="AP5" s="46" t="s">
        <v>81</v>
      </c>
      <c r="AQ5" s="6">
        <f>AVERAGE(AM4:AM6)</f>
        <v>80.682319494142448</v>
      </c>
      <c r="AT5" s="55">
        <v>53.792694296126797</v>
      </c>
      <c r="AU5" s="55">
        <v>63.861344181710322</v>
      </c>
      <c r="AV5" s="55">
        <v>49.283837613357065</v>
      </c>
      <c r="AW5" s="55">
        <v>66.336130180523782</v>
      </c>
      <c r="AY5" s="46" t="s">
        <v>81</v>
      </c>
      <c r="AZ5" s="6">
        <f>AVERAGE(AV4:AV6)</f>
        <v>51.792524790236463</v>
      </c>
      <c r="BC5" s="55">
        <v>8.0148297944051254</v>
      </c>
      <c r="BD5" s="55">
        <v>8.5069093360296613</v>
      </c>
      <c r="BE5" s="55">
        <v>8.4529828109201226</v>
      </c>
      <c r="BF5" s="55">
        <v>8.897876643073813</v>
      </c>
    </row>
    <row r="6" spans="1:60" x14ac:dyDescent="0.3">
      <c r="A6" s="49"/>
      <c r="B6" s="55"/>
      <c r="C6" s="55"/>
      <c r="D6" s="55"/>
      <c r="E6" s="55"/>
      <c r="H6" s="56" t="s">
        <v>41</v>
      </c>
      <c r="I6" s="57">
        <f>AVERAGE(B15:B17)</f>
        <v>1114.9264382960037</v>
      </c>
      <c r="J6" s="57">
        <f>AVERAGE(C15:C17)</f>
        <v>92.729114585886308</v>
      </c>
      <c r="K6" s="57">
        <f>AVERAGE(D15:D17)</f>
        <v>67.692177303161273</v>
      </c>
      <c r="L6" s="57">
        <f>AVERAGE(E15:E17)</f>
        <v>8.4372542410965057</v>
      </c>
      <c r="M6" s="57">
        <f>_xlfn.STDEV.S(B15:B17)</f>
        <v>12.768893984503306</v>
      </c>
      <c r="N6" s="57">
        <f>_xlfn.STDEV.S(C15:C17)</f>
        <v>2.7864991297440898</v>
      </c>
      <c r="O6" s="57">
        <f>_xlfn.STDEV.S(D15:D17)</f>
        <v>2.1182133200187483</v>
      </c>
      <c r="P6" s="57">
        <f>_xlfn.STDEV.S(E15:E17)</f>
        <v>0.60511102166027431</v>
      </c>
      <c r="U6" s="49"/>
      <c r="V6" s="55"/>
      <c r="W6" s="55"/>
      <c r="X6" s="55"/>
      <c r="Y6" s="55"/>
      <c r="AB6" s="55">
        <v>1034.5557851239669</v>
      </c>
      <c r="AC6" s="55">
        <v>1127.15744400527</v>
      </c>
      <c r="AD6" s="55">
        <v>1106.1100131752307</v>
      </c>
      <c r="AE6" s="55">
        <v>1106.4393939393942</v>
      </c>
      <c r="AG6" s="46" t="s">
        <v>41</v>
      </c>
      <c r="AH6" s="6">
        <f>AVERAGE(AE4:AE6)</f>
        <v>1114.9264382960037</v>
      </c>
      <c r="AI6" t="s">
        <v>45</v>
      </c>
      <c r="AK6" s="55">
        <v>67.735984421441017</v>
      </c>
      <c r="AL6" s="55">
        <v>91.990588696632528</v>
      </c>
      <c r="AM6" s="55">
        <v>77.9275525709524</v>
      </c>
      <c r="AN6" s="55">
        <v>94.853193470908309</v>
      </c>
      <c r="AP6" s="46" t="s">
        <v>41</v>
      </c>
      <c r="AQ6" s="6">
        <f>AVERAGE(AN4:AN6)</f>
        <v>92.729114585886308</v>
      </c>
      <c r="AT6" s="55">
        <v>50.584795321637408</v>
      </c>
      <c r="AU6" s="55">
        <v>62.793457072633274</v>
      </c>
      <c r="AV6" s="55">
        <v>50.580557674379179</v>
      </c>
      <c r="AW6" s="55">
        <v>66.60733960505128</v>
      </c>
      <c r="AY6" s="46" t="s">
        <v>41</v>
      </c>
      <c r="AZ6" s="6">
        <f>AVERAGE(AW4:AW6)</f>
        <v>67.692177303161273</v>
      </c>
      <c r="BC6" s="55">
        <v>7.799123693966969</v>
      </c>
      <c r="BD6" s="55">
        <v>7.76541961577351</v>
      </c>
      <c r="BE6" s="55">
        <v>9.5652173913043477</v>
      </c>
      <c r="BF6" s="55">
        <v>7.7519379844961236</v>
      </c>
    </row>
    <row r="7" spans="1:60" x14ac:dyDescent="0.3">
      <c r="A7" s="49" t="s">
        <v>115</v>
      </c>
      <c r="B7" s="55">
        <v>1137.7470355731227</v>
      </c>
      <c r="C7" s="55">
        <v>92.284691926866344</v>
      </c>
      <c r="D7" s="55">
        <v>58.886346300533944</v>
      </c>
      <c r="E7" s="55">
        <v>7.9002359285473558</v>
      </c>
      <c r="U7" s="49" t="s">
        <v>115</v>
      </c>
      <c r="V7" s="55">
        <v>1137.7470355731227</v>
      </c>
      <c r="W7" s="55">
        <v>92.284691926866344</v>
      </c>
      <c r="X7" s="55">
        <v>58.886346300533944</v>
      </c>
      <c r="Y7" s="55">
        <v>7.9002359285473558</v>
      </c>
      <c r="AB7" s="33" t="s">
        <v>48</v>
      </c>
      <c r="AC7" s="33"/>
      <c r="AD7" s="33"/>
      <c r="AE7" s="33"/>
      <c r="AF7" s="33"/>
      <c r="AG7" s="33"/>
      <c r="AJ7" s="33" t="s">
        <v>48</v>
      </c>
      <c r="AK7" s="33"/>
      <c r="AL7" s="33"/>
      <c r="AM7" s="33"/>
      <c r="AN7" s="33"/>
      <c r="AO7" s="33"/>
      <c r="AS7" s="33" t="s">
        <v>48</v>
      </c>
      <c r="AT7" s="61"/>
      <c r="AU7" s="61"/>
      <c r="AV7" s="61"/>
      <c r="AW7" s="33"/>
      <c r="AX7" s="33"/>
      <c r="BB7" s="33" t="s">
        <v>48</v>
      </c>
      <c r="BC7" s="61"/>
      <c r="BD7" s="61"/>
      <c r="BE7" s="61"/>
      <c r="BF7" s="33"/>
      <c r="BG7" s="33"/>
      <c r="BH7" s="33"/>
    </row>
    <row r="8" spans="1:60" x14ac:dyDescent="0.3">
      <c r="A8" s="49" t="s">
        <v>116</v>
      </c>
      <c r="B8" s="55">
        <v>1129.0513833992095</v>
      </c>
      <c r="C8" s="55">
        <v>95.475711974903192</v>
      </c>
      <c r="D8" s="55">
        <v>63.861344181710322</v>
      </c>
      <c r="E8" s="55">
        <v>8.5069093360296613</v>
      </c>
      <c r="U8" s="49" t="s">
        <v>116</v>
      </c>
      <c r="V8" s="55">
        <v>1129.0513833992095</v>
      </c>
      <c r="W8" s="55">
        <v>95.475711974903192</v>
      </c>
      <c r="X8" s="55">
        <v>63.861344181710322</v>
      </c>
      <c r="Y8" s="55">
        <v>8.5069093360296613</v>
      </c>
      <c r="AB8" s="33"/>
      <c r="AC8" s="33"/>
      <c r="AD8" s="33"/>
      <c r="AE8" s="33"/>
      <c r="AF8" s="33"/>
      <c r="AG8" s="33"/>
      <c r="AJ8" s="33"/>
      <c r="AK8" s="33"/>
      <c r="AL8" s="33"/>
      <c r="AM8" s="33"/>
      <c r="AN8" s="33"/>
      <c r="AO8" s="33"/>
      <c r="AS8" s="33"/>
      <c r="AT8" s="33"/>
      <c r="AU8" s="33"/>
      <c r="AV8" s="33"/>
      <c r="AW8" s="33"/>
      <c r="AX8" s="33"/>
      <c r="BB8" s="33"/>
      <c r="BC8" s="33"/>
      <c r="BD8" s="33"/>
      <c r="BE8" s="33"/>
      <c r="BF8" s="33"/>
      <c r="BG8" s="33"/>
      <c r="BH8" s="33"/>
    </row>
    <row r="9" spans="1:60" x14ac:dyDescent="0.3">
      <c r="A9" s="49" t="s">
        <v>117</v>
      </c>
      <c r="B9" s="55">
        <v>1127.15744400527</v>
      </c>
      <c r="C9" s="55">
        <v>91.990588696632528</v>
      </c>
      <c r="D9" s="55">
        <v>62.793457072633274</v>
      </c>
      <c r="E9" s="55">
        <v>7.76541961577351</v>
      </c>
      <c r="U9" s="49" t="s">
        <v>117</v>
      </c>
      <c r="V9" s="55">
        <v>1127.15744400527</v>
      </c>
      <c r="W9" s="55">
        <v>91.990588696632528</v>
      </c>
      <c r="X9" s="55">
        <v>62.793457072633274</v>
      </c>
      <c r="Y9" s="55">
        <v>7.76541961577351</v>
      </c>
      <c r="AB9" s="33"/>
      <c r="AC9" s="33" t="s">
        <v>49</v>
      </c>
      <c r="AD9" s="33" t="s">
        <v>50</v>
      </c>
      <c r="AE9" s="33" t="s">
        <v>51</v>
      </c>
      <c r="AF9" s="33" t="s">
        <v>52</v>
      </c>
      <c r="AG9" s="33" t="s">
        <v>53</v>
      </c>
      <c r="AJ9" s="33"/>
      <c r="AK9" s="33" t="s">
        <v>49</v>
      </c>
      <c r="AL9" s="33" t="s">
        <v>50</v>
      </c>
      <c r="AM9" s="33" t="s">
        <v>51</v>
      </c>
      <c r="AN9" s="33" t="s">
        <v>52</v>
      </c>
      <c r="AO9" s="33" t="s">
        <v>53</v>
      </c>
      <c r="AS9" s="33"/>
      <c r="AT9" s="33" t="s">
        <v>49</v>
      </c>
      <c r="AU9" s="33" t="s">
        <v>50</v>
      </c>
      <c r="AV9" s="33" t="s">
        <v>51</v>
      </c>
      <c r="AW9" s="33" t="s">
        <v>52</v>
      </c>
      <c r="AX9" s="33" t="s">
        <v>53</v>
      </c>
      <c r="BB9" s="33"/>
      <c r="BC9" s="33" t="s">
        <v>49</v>
      </c>
      <c r="BD9" s="33" t="s">
        <v>50</v>
      </c>
      <c r="BE9" s="33" t="s">
        <v>51</v>
      </c>
      <c r="BF9" s="33" t="s">
        <v>52</v>
      </c>
      <c r="BG9" s="33" t="s">
        <v>53</v>
      </c>
      <c r="BH9" s="33"/>
    </row>
    <row r="10" spans="1:60" x14ac:dyDescent="0.3">
      <c r="A10" s="49"/>
      <c r="B10" s="55"/>
      <c r="C10" s="55"/>
      <c r="D10" s="55"/>
      <c r="E10" s="55"/>
      <c r="U10" s="49"/>
      <c r="V10" s="55"/>
      <c r="W10" s="55"/>
      <c r="X10" s="55"/>
      <c r="Y10" s="55"/>
      <c r="AB10" s="33" t="s">
        <v>54</v>
      </c>
      <c r="AC10" s="33">
        <v>14513.1</v>
      </c>
      <c r="AD10" s="33">
        <v>3</v>
      </c>
      <c r="AE10" s="33">
        <v>4837.6899999999996</v>
      </c>
      <c r="AF10" s="33">
        <v>30.94</v>
      </c>
      <c r="AG10" s="50">
        <v>9.446E-5</v>
      </c>
      <c r="AJ10" s="33" t="s">
        <v>54</v>
      </c>
      <c r="AK10" s="33">
        <v>894.94200000000001</v>
      </c>
      <c r="AL10" s="33">
        <v>3</v>
      </c>
      <c r="AM10" s="33">
        <v>298.31400000000002</v>
      </c>
      <c r="AN10" s="33">
        <v>17.489999999999998</v>
      </c>
      <c r="AO10" s="51">
        <v>7.1310000000000004E-4</v>
      </c>
      <c r="AS10" s="33" t="s">
        <v>54</v>
      </c>
      <c r="AT10" s="33">
        <v>504.44400000000002</v>
      </c>
      <c r="AU10" s="33">
        <v>3</v>
      </c>
      <c r="AV10" s="33">
        <v>168.148</v>
      </c>
      <c r="AW10" s="33">
        <v>23.9</v>
      </c>
      <c r="AX10" s="51">
        <v>2.3939999999999999E-4</v>
      </c>
      <c r="BB10" s="33" t="s">
        <v>54</v>
      </c>
      <c r="BC10" s="33">
        <v>1.66977</v>
      </c>
      <c r="BD10" s="33">
        <v>3</v>
      </c>
      <c r="BE10" s="33">
        <v>0.556589</v>
      </c>
      <c r="BF10" s="33">
        <v>2.1629999999999998</v>
      </c>
      <c r="BG10" s="33">
        <v>0.1704</v>
      </c>
      <c r="BH10" s="33"/>
    </row>
    <row r="11" spans="1:60" x14ac:dyDescent="0.3">
      <c r="A11" s="49" t="s">
        <v>86</v>
      </c>
      <c r="B11" s="55">
        <v>1139.1798418972332</v>
      </c>
      <c r="C11" s="55">
        <v>87.446693789520111</v>
      </c>
      <c r="D11" s="55">
        <v>55.513179082973139</v>
      </c>
      <c r="E11" s="55">
        <v>8.3383889450623538</v>
      </c>
      <c r="U11" s="49" t="s">
        <v>86</v>
      </c>
      <c r="V11" s="55">
        <v>1139.1798418972332</v>
      </c>
      <c r="W11" s="55">
        <v>87.446693789520111</v>
      </c>
      <c r="X11" s="55">
        <v>55.513179082973139</v>
      </c>
      <c r="Y11" s="55">
        <v>8.3383889450623538</v>
      </c>
      <c r="AB11" s="33" t="s">
        <v>55</v>
      </c>
      <c r="AC11" s="33">
        <v>1251.03</v>
      </c>
      <c r="AD11" s="33">
        <v>8</v>
      </c>
      <c r="AE11" s="33">
        <v>156.37899999999999</v>
      </c>
      <c r="AF11" s="33" t="s">
        <v>56</v>
      </c>
      <c r="AG11" s="33"/>
      <c r="AJ11" s="33" t="s">
        <v>55</v>
      </c>
      <c r="AK11" s="33">
        <v>136.464</v>
      </c>
      <c r="AL11" s="33">
        <v>8</v>
      </c>
      <c r="AM11" s="33">
        <v>17.0579</v>
      </c>
      <c r="AN11" s="33" t="s">
        <v>56</v>
      </c>
      <c r="AO11" s="33"/>
      <c r="AS11" s="33" t="s">
        <v>55</v>
      </c>
      <c r="AT11" s="33">
        <v>56.273200000000003</v>
      </c>
      <c r="AU11" s="33">
        <v>8</v>
      </c>
      <c r="AV11" s="33">
        <v>7.0341500000000003</v>
      </c>
      <c r="AW11" s="33" t="s">
        <v>56</v>
      </c>
      <c r="AX11" s="33"/>
      <c r="BB11" s="33" t="s">
        <v>55</v>
      </c>
      <c r="BC11" s="33">
        <v>2.0588000000000002</v>
      </c>
      <c r="BD11" s="33">
        <v>8</v>
      </c>
      <c r="BE11" s="33">
        <v>0.25735000000000002</v>
      </c>
      <c r="BF11" s="33" t="s">
        <v>56</v>
      </c>
      <c r="BG11" s="33"/>
      <c r="BH11" s="33"/>
    </row>
    <row r="12" spans="1:60" x14ac:dyDescent="0.3">
      <c r="A12" s="49" t="s">
        <v>118</v>
      </c>
      <c r="B12" s="55">
        <v>1105.8300395256917</v>
      </c>
      <c r="C12" s="55">
        <v>76.672712121954817</v>
      </c>
      <c r="D12" s="55">
        <v>49.283837613357065</v>
      </c>
      <c r="E12" s="55">
        <v>8.4529828109201226</v>
      </c>
      <c r="U12" s="49" t="s">
        <v>118</v>
      </c>
      <c r="V12" s="55">
        <v>1105.8300395256917</v>
      </c>
      <c r="W12" s="55">
        <v>76.672712121954817</v>
      </c>
      <c r="X12" s="55">
        <v>49.283837613357065</v>
      </c>
      <c r="Y12" s="55">
        <v>8.4529828109201226</v>
      </c>
      <c r="AB12" s="33" t="s">
        <v>57</v>
      </c>
      <c r="AC12" s="33">
        <v>15764.1</v>
      </c>
      <c r="AD12" s="33">
        <v>11</v>
      </c>
      <c r="AE12" s="33">
        <v>6.3099999999999996E-3</v>
      </c>
      <c r="AF12" s="33"/>
      <c r="AG12" s="33"/>
      <c r="AJ12" s="33" t="s">
        <v>57</v>
      </c>
      <c r="AK12" s="33">
        <v>1031.4100000000001</v>
      </c>
      <c r="AL12" s="33">
        <v>11</v>
      </c>
      <c r="AM12" s="33">
        <v>1.24E-3</v>
      </c>
      <c r="AN12" s="33"/>
      <c r="AO12" s="33"/>
      <c r="AS12" s="33" t="s">
        <v>57</v>
      </c>
      <c r="AT12" s="33">
        <v>560.71799999999996</v>
      </c>
      <c r="AU12" s="33">
        <v>11</v>
      </c>
      <c r="AV12" s="33">
        <v>6.9999999999999999E-4</v>
      </c>
      <c r="AW12" s="33"/>
      <c r="AX12" s="33"/>
      <c r="BB12" s="33" t="s">
        <v>57</v>
      </c>
      <c r="BC12" s="33">
        <v>3.7285699999999999</v>
      </c>
      <c r="BD12" s="33">
        <v>11</v>
      </c>
      <c r="BE12" s="33">
        <v>0.1676</v>
      </c>
      <c r="BF12" s="33"/>
      <c r="BG12" s="33"/>
      <c r="BH12" s="33"/>
    </row>
    <row r="13" spans="1:60" x14ac:dyDescent="0.3">
      <c r="A13" s="49" t="s">
        <v>119</v>
      </c>
      <c r="B13" s="55">
        <v>1106.1100131752307</v>
      </c>
      <c r="C13" s="55">
        <v>77.9275525709524</v>
      </c>
      <c r="D13" s="55">
        <v>50.580557674379179</v>
      </c>
      <c r="E13" s="55">
        <v>9.5652173913043477</v>
      </c>
      <c r="U13" s="49" t="s">
        <v>119</v>
      </c>
      <c r="V13" s="55">
        <v>1106.1100131752307</v>
      </c>
      <c r="W13" s="55">
        <v>77.9275525709524</v>
      </c>
      <c r="X13" s="55">
        <v>50.580557674379179</v>
      </c>
      <c r="Y13" s="55">
        <v>9.5652173913043477</v>
      </c>
      <c r="AB13" s="33"/>
      <c r="AC13" s="33"/>
      <c r="AD13" s="33"/>
      <c r="AE13" s="33"/>
      <c r="AF13" s="33"/>
      <c r="AG13" s="33"/>
      <c r="AJ13" s="33"/>
      <c r="AK13" s="33"/>
      <c r="AL13" s="33"/>
      <c r="AM13" s="33"/>
      <c r="AN13" s="33"/>
      <c r="AO13" s="33"/>
      <c r="AS13" s="33"/>
      <c r="AT13" s="33"/>
      <c r="AU13" s="33"/>
      <c r="AV13" s="33"/>
      <c r="AW13" s="33"/>
      <c r="AX13" s="33"/>
      <c r="BB13" s="33"/>
      <c r="BC13" s="33"/>
      <c r="BD13" s="33"/>
      <c r="BE13" s="33"/>
      <c r="BF13" s="33"/>
      <c r="BG13" s="33"/>
      <c r="BH13" s="33"/>
    </row>
    <row r="14" spans="1:60" x14ac:dyDescent="0.3">
      <c r="A14" s="49"/>
      <c r="B14" s="55"/>
      <c r="C14" s="55"/>
      <c r="D14" s="55"/>
      <c r="E14" s="55"/>
      <c r="U14" s="49"/>
      <c r="V14" s="55"/>
      <c r="W14" s="55"/>
      <c r="X14" s="55"/>
      <c r="Y14" s="55"/>
      <c r="AB14" s="33" t="s">
        <v>58</v>
      </c>
      <c r="AC14" s="33"/>
      <c r="AD14" s="33"/>
      <c r="AE14" s="33"/>
      <c r="AF14" s="33"/>
      <c r="AG14" s="33"/>
      <c r="AJ14" s="33" t="s">
        <v>58</v>
      </c>
      <c r="AK14" s="33"/>
      <c r="AL14" s="33"/>
      <c r="AM14" s="33"/>
      <c r="AN14" s="33"/>
      <c r="AO14" s="33"/>
      <c r="AS14" s="33" t="s">
        <v>58</v>
      </c>
      <c r="AT14" s="33"/>
      <c r="AU14" s="33"/>
      <c r="AV14" s="33"/>
      <c r="AW14" s="33"/>
      <c r="AX14" s="33"/>
      <c r="BB14" s="33" t="s">
        <v>58</v>
      </c>
      <c r="BC14" s="33"/>
      <c r="BD14" s="33"/>
      <c r="BE14" s="33"/>
      <c r="BF14" s="33"/>
      <c r="BG14" s="33"/>
      <c r="BH14" s="33"/>
    </row>
    <row r="15" spans="1:60" x14ac:dyDescent="0.3">
      <c r="A15" s="49" t="s">
        <v>120</v>
      </c>
      <c r="B15" s="55">
        <v>1129.6113306982872</v>
      </c>
      <c r="C15" s="55">
        <v>93.760109798539304</v>
      </c>
      <c r="D15" s="55">
        <v>70.1330621239088</v>
      </c>
      <c r="E15" s="55">
        <v>8.661948095719584</v>
      </c>
      <c r="U15" s="49" t="s">
        <v>120</v>
      </c>
      <c r="V15" s="55">
        <v>1129.6113306982872</v>
      </c>
      <c r="W15" s="55">
        <v>93.760109798539304</v>
      </c>
      <c r="X15" s="55">
        <v>70.1330621239088</v>
      </c>
      <c r="Y15" s="55">
        <v>8.661948095719584</v>
      </c>
      <c r="AB15" s="33" t="s">
        <v>59</v>
      </c>
      <c r="AC15" s="33">
        <v>1560.44</v>
      </c>
      <c r="AD15" s="33" t="s">
        <v>60</v>
      </c>
      <c r="AE15" s="33">
        <v>156.37899999999999</v>
      </c>
      <c r="AF15" s="33" t="s">
        <v>61</v>
      </c>
      <c r="AG15" s="33">
        <v>0.90891299999999997</v>
      </c>
      <c r="AJ15" s="33" t="s">
        <v>59</v>
      </c>
      <c r="AK15" s="33">
        <v>93.752099999999999</v>
      </c>
      <c r="AL15" s="33" t="s">
        <v>60</v>
      </c>
      <c r="AM15" s="33">
        <v>17.0579</v>
      </c>
      <c r="AN15" s="33" t="s">
        <v>61</v>
      </c>
      <c r="AO15" s="33">
        <v>0.84606099999999995</v>
      </c>
      <c r="AS15" s="33" t="s">
        <v>59</v>
      </c>
      <c r="AT15" s="33">
        <v>53.704700000000003</v>
      </c>
      <c r="AU15" s="33" t="s">
        <v>60</v>
      </c>
      <c r="AV15" s="33">
        <v>7.0341500000000003</v>
      </c>
      <c r="AW15" s="33" t="s">
        <v>61</v>
      </c>
      <c r="AX15" s="33">
        <v>0.88419000000000003</v>
      </c>
      <c r="BB15" s="33" t="s">
        <v>59</v>
      </c>
      <c r="BC15" s="33">
        <v>9.9746299999999996E-2</v>
      </c>
      <c r="BD15" s="33" t="s">
        <v>60</v>
      </c>
      <c r="BE15" s="33">
        <v>0.25735000000000002</v>
      </c>
      <c r="BF15" s="33" t="s">
        <v>61</v>
      </c>
      <c r="BG15" s="33">
        <v>0.27932600000000002</v>
      </c>
      <c r="BH15" s="33"/>
    </row>
    <row r="16" spans="1:60" x14ac:dyDescent="0.3">
      <c r="A16" s="49" t="s">
        <v>121</v>
      </c>
      <c r="B16" s="55">
        <v>1108.7285902503295</v>
      </c>
      <c r="C16" s="55">
        <v>89.574040488211352</v>
      </c>
      <c r="D16" s="55">
        <v>66.336130180523782</v>
      </c>
      <c r="E16" s="55">
        <v>8.897876643073813</v>
      </c>
      <c r="U16" s="49" t="s">
        <v>121</v>
      </c>
      <c r="V16" s="55">
        <v>1108.7285902503295</v>
      </c>
      <c r="W16" s="55">
        <v>89.574040488211352</v>
      </c>
      <c r="X16" s="55">
        <v>66.336130180523782</v>
      </c>
      <c r="Y16" s="55">
        <v>8.897876643073813</v>
      </c>
      <c r="AB16" s="33"/>
      <c r="AC16" s="33"/>
      <c r="AD16" s="33"/>
      <c r="AE16" s="33"/>
      <c r="AF16" s="33"/>
      <c r="AG16" s="33"/>
      <c r="AJ16" s="33"/>
      <c r="AK16" s="33"/>
      <c r="AL16" s="33"/>
      <c r="AM16" s="33"/>
      <c r="AN16" s="33"/>
      <c r="AO16" s="33"/>
      <c r="AS16" s="33"/>
      <c r="AT16" s="33"/>
      <c r="AU16" s="33"/>
      <c r="AV16" s="33"/>
      <c r="AW16" s="33"/>
      <c r="AX16" s="33"/>
      <c r="BB16" s="33"/>
      <c r="BC16" s="33"/>
      <c r="BD16" s="33"/>
      <c r="BE16" s="33"/>
      <c r="BF16" s="33"/>
      <c r="BG16" s="33"/>
      <c r="BH16" s="33"/>
    </row>
    <row r="17" spans="1:60" x14ac:dyDescent="0.3">
      <c r="A17" s="49" t="s">
        <v>122</v>
      </c>
      <c r="B17" s="55">
        <v>1106.4393939393942</v>
      </c>
      <c r="C17" s="55">
        <v>94.853193470908309</v>
      </c>
      <c r="D17" s="55">
        <v>66.60733960505128</v>
      </c>
      <c r="E17" s="55">
        <v>7.7519379844961236</v>
      </c>
      <c r="U17" s="49" t="s">
        <v>122</v>
      </c>
      <c r="V17" s="55">
        <v>1106.4393939393942</v>
      </c>
      <c r="W17" s="55">
        <v>94.853193470908309</v>
      </c>
      <c r="X17" s="55">
        <v>66.60733960505128</v>
      </c>
      <c r="Y17" s="55">
        <v>7.7519379844961236</v>
      </c>
      <c r="AB17" s="33" t="s">
        <v>62</v>
      </c>
      <c r="AC17" s="33">
        <v>0.8821</v>
      </c>
      <c r="AD17" s="33"/>
      <c r="AE17" s="33"/>
      <c r="AF17" s="33"/>
      <c r="AG17" s="33"/>
      <c r="AJ17" s="33" t="s">
        <v>62</v>
      </c>
      <c r="AK17" s="33">
        <v>0.80479999999999996</v>
      </c>
      <c r="AL17" s="33"/>
      <c r="AM17" s="33"/>
      <c r="AN17" s="33"/>
      <c r="AO17" s="33"/>
      <c r="AS17" s="33" t="s">
        <v>62</v>
      </c>
      <c r="AT17" s="33">
        <v>0.85129999999999995</v>
      </c>
      <c r="AU17" s="33"/>
      <c r="AV17" s="33"/>
      <c r="AW17" s="33"/>
      <c r="AX17" s="33"/>
      <c r="BB17" s="33" t="s">
        <v>62</v>
      </c>
      <c r="BC17" s="33">
        <v>0.22520000000000001</v>
      </c>
      <c r="BD17" s="33"/>
      <c r="BE17" s="33"/>
      <c r="BF17" s="33"/>
      <c r="BG17" s="33"/>
      <c r="BH17" s="33"/>
    </row>
    <row r="18" spans="1:60" x14ac:dyDescent="0.3">
      <c r="AB18" s="33"/>
      <c r="AC18" s="33"/>
      <c r="AD18" s="33"/>
      <c r="AE18" s="33"/>
      <c r="AF18" s="33"/>
      <c r="AG18" s="33"/>
      <c r="AJ18" s="33"/>
      <c r="AK18" s="33"/>
      <c r="AL18" s="33"/>
      <c r="AM18" s="33"/>
      <c r="AN18" s="33"/>
      <c r="AO18" s="33"/>
      <c r="AS18" s="33"/>
      <c r="AT18" s="33"/>
      <c r="AU18" s="33"/>
      <c r="AV18" s="33"/>
      <c r="AW18" s="33"/>
      <c r="AX18" s="33"/>
      <c r="BB18" s="33"/>
      <c r="BC18" s="33"/>
      <c r="BD18" s="33"/>
      <c r="BE18" s="33"/>
      <c r="BF18" s="33"/>
      <c r="BG18" s="33"/>
      <c r="BH18" s="33"/>
    </row>
    <row r="19" spans="1:60" x14ac:dyDescent="0.3">
      <c r="AB19" s="33" t="s">
        <v>63</v>
      </c>
      <c r="AC19" s="33" t="s">
        <v>10</v>
      </c>
      <c r="AD19" s="33">
        <v>7.868E-2</v>
      </c>
      <c r="AE19" s="33"/>
      <c r="AF19" s="33"/>
      <c r="AG19" s="33"/>
      <c r="AJ19" s="33" t="s">
        <v>63</v>
      </c>
      <c r="AK19" s="33" t="s">
        <v>10</v>
      </c>
      <c r="AL19" s="33">
        <v>0.21490000000000001</v>
      </c>
      <c r="AM19" s="33"/>
      <c r="AN19" s="33"/>
      <c r="AO19" s="33"/>
      <c r="AS19" s="33" t="s">
        <v>63</v>
      </c>
      <c r="AT19" s="33" t="s">
        <v>10</v>
      </c>
      <c r="AU19" s="33">
        <v>0.76980000000000004</v>
      </c>
      <c r="AV19" s="33"/>
      <c r="AW19" s="33"/>
      <c r="AX19" s="33"/>
      <c r="BB19" s="33" t="s">
        <v>63</v>
      </c>
      <c r="BC19" s="33" t="s">
        <v>10</v>
      </c>
      <c r="BD19" s="33">
        <v>0.13439999999999999</v>
      </c>
      <c r="BE19" s="33"/>
      <c r="BF19" s="33"/>
      <c r="BG19" s="33"/>
      <c r="BH19" s="33"/>
    </row>
    <row r="20" spans="1:60" x14ac:dyDescent="0.3">
      <c r="AB20" s="33" t="s">
        <v>64</v>
      </c>
      <c r="AC20" s="33" t="s">
        <v>10</v>
      </c>
      <c r="AD20" s="33">
        <v>0.86439999999999995</v>
      </c>
      <c r="AE20" s="33"/>
      <c r="AF20" s="33"/>
      <c r="AG20" s="33"/>
      <c r="AJ20" s="33" t="s">
        <v>64</v>
      </c>
      <c r="AK20" s="33" t="s">
        <v>10</v>
      </c>
      <c r="AL20" s="33">
        <v>0.78090000000000004</v>
      </c>
      <c r="AM20" s="33"/>
      <c r="AN20" s="33"/>
      <c r="AO20" s="33"/>
      <c r="AS20" s="33" t="s">
        <v>64</v>
      </c>
      <c r="AT20" s="33" t="s">
        <v>10</v>
      </c>
      <c r="AU20" s="33">
        <v>0.96989999999999998</v>
      </c>
      <c r="AV20" s="33"/>
      <c r="AW20" s="33"/>
      <c r="AX20" s="33"/>
      <c r="BB20" s="33" t="s">
        <v>64</v>
      </c>
      <c r="BC20" s="33" t="s">
        <v>10</v>
      </c>
      <c r="BD20" s="33">
        <v>0.84619999999999995</v>
      </c>
      <c r="BE20" s="33"/>
      <c r="BF20" s="33"/>
      <c r="BG20" s="33"/>
      <c r="BH20" s="33"/>
    </row>
    <row r="21" spans="1:60" x14ac:dyDescent="0.3">
      <c r="AB21" s="33"/>
      <c r="AC21" s="33"/>
      <c r="AD21" s="33"/>
      <c r="AE21" s="33"/>
      <c r="AF21" s="33"/>
      <c r="AG21" s="33"/>
      <c r="AJ21" s="33"/>
      <c r="AK21" s="33"/>
      <c r="AL21" s="33"/>
      <c r="AM21" s="33"/>
      <c r="AN21" s="33"/>
      <c r="AO21" s="33"/>
      <c r="AS21" s="33"/>
      <c r="AT21" s="33"/>
      <c r="AU21" s="33"/>
      <c r="AV21" s="33"/>
      <c r="AW21" s="33"/>
      <c r="AX21" s="33"/>
      <c r="BB21" s="33"/>
      <c r="BC21" s="33"/>
      <c r="BD21" s="33"/>
      <c r="BE21" s="33"/>
      <c r="BF21" s="33"/>
      <c r="BG21" s="33"/>
      <c r="BH21" s="33"/>
    </row>
    <row r="22" spans="1:60" x14ac:dyDescent="0.3">
      <c r="AB22" s="33" t="s">
        <v>124</v>
      </c>
      <c r="AC22" s="33"/>
      <c r="AD22" s="33"/>
      <c r="AE22" s="33"/>
      <c r="AF22" s="33"/>
      <c r="AG22" s="33"/>
      <c r="AJ22" s="33" t="s">
        <v>125</v>
      </c>
      <c r="AK22" s="33"/>
      <c r="AL22" s="33"/>
      <c r="AM22" s="33"/>
      <c r="AN22" s="33"/>
      <c r="AO22" s="33"/>
      <c r="AS22" s="33" t="s">
        <v>126</v>
      </c>
      <c r="AT22" s="33"/>
      <c r="AU22" s="33"/>
      <c r="AV22" s="33"/>
      <c r="AW22" s="33"/>
      <c r="AX22" s="33"/>
      <c r="BB22" s="33" t="s">
        <v>127</v>
      </c>
      <c r="BC22" s="33"/>
      <c r="BD22" s="33"/>
      <c r="BE22" s="33"/>
      <c r="BF22" s="33"/>
      <c r="BG22" s="33"/>
      <c r="BH22" s="33"/>
    </row>
    <row r="23" spans="1:60" x14ac:dyDescent="0.3">
      <c r="AB23" s="33" t="s">
        <v>101</v>
      </c>
      <c r="AJ23" s="33" t="s">
        <v>101</v>
      </c>
      <c r="AS23" s="33" t="s">
        <v>101</v>
      </c>
      <c r="BB23" s="33" t="s">
        <v>101</v>
      </c>
    </row>
    <row r="24" spans="1:60" x14ac:dyDescent="0.3">
      <c r="AB24" s="33"/>
      <c r="AC24" s="33" t="s">
        <v>39</v>
      </c>
      <c r="AD24" s="33" t="s">
        <v>5</v>
      </c>
      <c r="AE24" s="33" t="s">
        <v>40</v>
      </c>
      <c r="AF24" s="33" t="s">
        <v>41</v>
      </c>
      <c r="AJ24" s="33"/>
      <c r="AK24" s="33" t="s">
        <v>39</v>
      </c>
      <c r="AL24" s="33" t="s">
        <v>5</v>
      </c>
      <c r="AM24" s="33" t="s">
        <v>40</v>
      </c>
      <c r="AN24" s="33" t="s">
        <v>41</v>
      </c>
      <c r="AS24" s="33"/>
      <c r="AT24" s="33" t="s">
        <v>39</v>
      </c>
      <c r="AU24" s="33" t="s">
        <v>5</v>
      </c>
      <c r="AV24" s="33" t="s">
        <v>40</v>
      </c>
      <c r="AW24" s="33" t="s">
        <v>41</v>
      </c>
      <c r="BB24" s="33"/>
      <c r="BC24" s="33" t="s">
        <v>39</v>
      </c>
      <c r="BD24" s="33" t="s">
        <v>5</v>
      </c>
      <c r="BE24" s="33" t="s">
        <v>40</v>
      </c>
      <c r="BF24" s="33" t="s">
        <v>41</v>
      </c>
    </row>
    <row r="25" spans="1:60" x14ac:dyDescent="0.3">
      <c r="AB25" s="33" t="s">
        <v>39</v>
      </c>
      <c r="AC25" s="33"/>
      <c r="AD25" s="51">
        <v>1.0670000000000001E-4</v>
      </c>
      <c r="AE25" s="51">
        <v>3.703E-4</v>
      </c>
      <c r="AF25" s="51">
        <v>4.5199999999999998E-4</v>
      </c>
      <c r="AJ25" s="33" t="s">
        <v>39</v>
      </c>
      <c r="AK25" s="33"/>
      <c r="AL25" s="51">
        <v>1.2999999999999999E-3</v>
      </c>
      <c r="AM25" s="33">
        <v>0.1595</v>
      </c>
      <c r="AN25" s="51">
        <v>1.5410000000000001E-3</v>
      </c>
      <c r="AS25" s="33" t="s">
        <v>39</v>
      </c>
      <c r="AT25" s="33"/>
      <c r="AU25" s="51">
        <v>1.7409999999999998E-2</v>
      </c>
      <c r="AV25" s="33">
        <v>0.90280000000000005</v>
      </c>
      <c r="AW25" s="51">
        <v>7.1829999999999995E-4</v>
      </c>
      <c r="BB25" s="33" t="s">
        <v>39</v>
      </c>
      <c r="BC25" s="33"/>
      <c r="BD25" s="33">
        <v>0.92290000000000005</v>
      </c>
      <c r="BE25" s="33">
        <v>0.16</v>
      </c>
      <c r="BF25" s="33">
        <v>0.4652</v>
      </c>
    </row>
    <row r="26" spans="1:60" x14ac:dyDescent="0.3">
      <c r="AB26" s="33" t="s">
        <v>5</v>
      </c>
      <c r="AC26" s="33">
        <v>12.36</v>
      </c>
      <c r="AD26" s="33"/>
      <c r="AE26" s="33">
        <v>0.53369999999999995</v>
      </c>
      <c r="AF26" s="33">
        <v>0.42720000000000002</v>
      </c>
      <c r="AJ26" s="33" t="s">
        <v>5</v>
      </c>
      <c r="AK26" s="33">
        <v>8.6310000000000002</v>
      </c>
      <c r="AL26" s="33"/>
      <c r="AM26" s="51">
        <v>2.4129999999999999E-2</v>
      </c>
      <c r="AN26" s="33">
        <v>0.99860000000000004</v>
      </c>
      <c r="AS26" s="33" t="s">
        <v>5</v>
      </c>
      <c r="AT26" s="33">
        <v>5.61</v>
      </c>
      <c r="AU26" s="33"/>
      <c r="AV26" s="51">
        <v>7.195E-3</v>
      </c>
      <c r="AW26" s="33">
        <v>0.1016</v>
      </c>
      <c r="BB26" s="33" t="s">
        <v>5</v>
      </c>
      <c r="BC26" s="33">
        <v>0.87629999999999997</v>
      </c>
      <c r="BD26" s="33"/>
      <c r="BE26" s="33">
        <v>0.35899999999999999</v>
      </c>
      <c r="BF26" s="33">
        <v>0.80069999999999997</v>
      </c>
    </row>
    <row r="27" spans="1:60" ht="57.6" x14ac:dyDescent="0.3">
      <c r="A27" s="5" t="s">
        <v>35</v>
      </c>
      <c r="B27" s="54" t="s">
        <v>104</v>
      </c>
      <c r="C27" s="54" t="s">
        <v>105</v>
      </c>
      <c r="D27" s="54" t="s">
        <v>106</v>
      </c>
      <c r="E27" s="54" t="s">
        <v>107</v>
      </c>
      <c r="AB27" s="33" t="s">
        <v>40</v>
      </c>
      <c r="AC27" s="33">
        <v>10.38</v>
      </c>
      <c r="AD27" s="33">
        <v>1.978</v>
      </c>
      <c r="AE27" s="33"/>
      <c r="AF27" s="33">
        <v>0.99660000000000004</v>
      </c>
      <c r="AJ27" s="33" t="s">
        <v>40</v>
      </c>
      <c r="AK27" s="33">
        <v>3.3610000000000002</v>
      </c>
      <c r="AL27" s="33">
        <v>5.27</v>
      </c>
      <c r="AM27" s="33"/>
      <c r="AN27" s="51">
        <v>2.9870000000000001E-2</v>
      </c>
      <c r="AS27" s="33" t="s">
        <v>40</v>
      </c>
      <c r="AT27" s="33">
        <v>0.95779999999999998</v>
      </c>
      <c r="AU27" s="33">
        <v>6.5679999999999996</v>
      </c>
      <c r="AV27" s="33"/>
      <c r="AW27" s="51">
        <v>3.6830000000000001E-4</v>
      </c>
      <c r="BB27" s="33" t="s">
        <v>40</v>
      </c>
      <c r="BC27" s="33">
        <v>3.3570000000000002</v>
      </c>
      <c r="BD27" s="33">
        <v>2.4809999999999999</v>
      </c>
      <c r="BE27" s="33"/>
      <c r="BF27" s="33">
        <v>0.83199999999999996</v>
      </c>
    </row>
    <row r="28" spans="1:60" x14ac:dyDescent="0.3">
      <c r="A28" s="58" t="s">
        <v>112</v>
      </c>
      <c r="B28" s="59">
        <v>1085.3096179183137</v>
      </c>
      <c r="C28" s="59">
        <v>83.363560609774026</v>
      </c>
      <c r="D28" s="55">
        <v>55.403000254258842</v>
      </c>
      <c r="E28" s="55">
        <v>7.6036400404448941</v>
      </c>
      <c r="AB28" s="33" t="s">
        <v>41</v>
      </c>
      <c r="AC28" s="33">
        <v>10.09</v>
      </c>
      <c r="AD28" s="33">
        <v>2.2709999999999999</v>
      </c>
      <c r="AE28" s="33">
        <v>0.29270000000000002</v>
      </c>
      <c r="AF28" s="33"/>
      <c r="AJ28" s="33" t="s">
        <v>41</v>
      </c>
      <c r="AK28" s="33">
        <v>8.4109999999999996</v>
      </c>
      <c r="AL28" s="33">
        <v>0.2195</v>
      </c>
      <c r="AM28" s="33">
        <v>5.0510000000000002</v>
      </c>
      <c r="AN28" s="33"/>
      <c r="AS28" s="33" t="s">
        <v>41</v>
      </c>
      <c r="AT28" s="33">
        <v>9.4280000000000008</v>
      </c>
      <c r="AU28" s="33">
        <v>3.8180000000000001</v>
      </c>
      <c r="AV28" s="33">
        <v>10.39</v>
      </c>
      <c r="AW28" s="33"/>
      <c r="BB28" s="33" t="s">
        <v>41</v>
      </c>
      <c r="BC28" s="33">
        <v>2.1619999999999999</v>
      </c>
      <c r="BD28" s="33">
        <v>1.286</v>
      </c>
      <c r="BE28" s="33">
        <v>1.1950000000000001</v>
      </c>
      <c r="BF28" s="33"/>
    </row>
    <row r="29" spans="1:60" x14ac:dyDescent="0.3">
      <c r="A29" s="49" t="s">
        <v>113</v>
      </c>
      <c r="B29" s="55">
        <v>1041.4031620553362</v>
      </c>
      <c r="C29" s="55">
        <v>73.20229400519581</v>
      </c>
      <c r="D29" s="55">
        <v>53.792694296126797</v>
      </c>
      <c r="E29" s="55">
        <v>8.0148297944051254</v>
      </c>
    </row>
    <row r="30" spans="1:60" x14ac:dyDescent="0.3">
      <c r="A30" s="58" t="s">
        <v>114</v>
      </c>
      <c r="B30" s="59">
        <v>1083.6133069828722</v>
      </c>
      <c r="C30" s="59">
        <v>81.216607029067205</v>
      </c>
      <c r="D30" s="59">
        <v>57.818459191456903</v>
      </c>
      <c r="E30" s="55">
        <v>7.799123693966969</v>
      </c>
      <c r="AB30" s="33" t="s">
        <v>7</v>
      </c>
      <c r="AC30" s="33"/>
      <c r="AJ30" s="33" t="s">
        <v>7</v>
      </c>
      <c r="AK30" s="33"/>
      <c r="AS30" s="33" t="s">
        <v>7</v>
      </c>
      <c r="AT30" s="33"/>
      <c r="BB30" s="33" t="s">
        <v>7</v>
      </c>
      <c r="BC30" s="33"/>
    </row>
    <row r="31" spans="1:60" x14ac:dyDescent="0.3">
      <c r="A31" s="49" t="s">
        <v>78</v>
      </c>
      <c r="B31" s="55">
        <v>1050.3787878787878</v>
      </c>
      <c r="C31" s="55">
        <v>77.072870759454744</v>
      </c>
      <c r="D31" s="59">
        <v>66.241360978203076</v>
      </c>
      <c r="E31" s="59">
        <v>13.594080338266384</v>
      </c>
      <c r="AB31" s="33"/>
      <c r="AC31" s="33"/>
      <c r="AJ31" s="33"/>
      <c r="AK31" s="33"/>
      <c r="AS31" s="33"/>
      <c r="AT31" s="33"/>
      <c r="BB31" s="33"/>
      <c r="BC31" s="33"/>
    </row>
    <row r="32" spans="1:60" x14ac:dyDescent="0.3">
      <c r="A32" s="58" t="s">
        <v>79</v>
      </c>
      <c r="B32" s="59">
        <v>1016.7183195592285</v>
      </c>
      <c r="C32" s="59">
        <v>57.517679614635639</v>
      </c>
      <c r="D32" s="59">
        <v>45.020379230905547</v>
      </c>
      <c r="E32" s="59">
        <v>10.366455250176179</v>
      </c>
      <c r="AB32" s="33" t="s">
        <v>8</v>
      </c>
      <c r="AC32" s="33">
        <v>6.8970000000000002</v>
      </c>
      <c r="AJ32" s="33" t="s">
        <v>8</v>
      </c>
      <c r="AK32" s="33">
        <v>8.9489999999999998</v>
      </c>
      <c r="AS32" s="33" t="s">
        <v>8</v>
      </c>
      <c r="AT32" s="33">
        <v>9.3970000000000002</v>
      </c>
      <c r="BB32" s="33" t="s">
        <v>8</v>
      </c>
      <c r="BC32" s="33">
        <v>3.7690000000000001</v>
      </c>
    </row>
    <row r="33" spans="1:58" x14ac:dyDescent="0.3">
      <c r="A33" s="49" t="s">
        <v>80</v>
      </c>
      <c r="B33" s="55">
        <v>1034.5557851239669</v>
      </c>
      <c r="C33" s="55">
        <v>67.735984421441017</v>
      </c>
      <c r="D33" s="55">
        <v>50.584795321637408</v>
      </c>
      <c r="E33" s="59">
        <v>9.0627202255109207</v>
      </c>
      <c r="AB33" s="33" t="s">
        <v>9</v>
      </c>
      <c r="AC33" s="33">
        <v>6.8970000000000002</v>
      </c>
      <c r="AJ33" s="33" t="s">
        <v>9</v>
      </c>
      <c r="AK33" s="33">
        <v>8.9489999999999998</v>
      </c>
      <c r="AS33" s="33" t="s">
        <v>9</v>
      </c>
      <c r="AT33" s="33">
        <v>9.43</v>
      </c>
      <c r="BB33" s="33" t="s">
        <v>9</v>
      </c>
      <c r="BC33" s="33">
        <v>3.7690000000000001</v>
      </c>
    </row>
    <row r="34" spans="1:58" x14ac:dyDescent="0.3">
      <c r="AB34" s="33" t="s">
        <v>10</v>
      </c>
      <c r="AC34" s="33">
        <v>7.5240000000000001E-2</v>
      </c>
      <c r="AJ34" s="33" t="s">
        <v>10</v>
      </c>
      <c r="AK34" s="33">
        <v>2.998E-2</v>
      </c>
      <c r="AS34" s="33" t="s">
        <v>10</v>
      </c>
      <c r="AT34" s="33">
        <v>2.4080000000000001E-2</v>
      </c>
      <c r="BB34" s="33" t="s">
        <v>10</v>
      </c>
      <c r="BC34" s="33">
        <v>0.28749999999999998</v>
      </c>
    </row>
    <row r="35" spans="1:58" x14ac:dyDescent="0.3">
      <c r="AB35" s="33"/>
      <c r="AC35" s="33"/>
      <c r="AJ35" s="33" t="s">
        <v>11</v>
      </c>
      <c r="AK35" s="33"/>
      <c r="AS35" s="33"/>
      <c r="AT35" s="33"/>
      <c r="BB35" s="33"/>
      <c r="BC35" s="33"/>
    </row>
    <row r="36" spans="1:58" x14ac:dyDescent="0.3">
      <c r="AB36" s="33" t="s">
        <v>12</v>
      </c>
      <c r="AC36" s="33"/>
      <c r="AJ36" s="33"/>
      <c r="AK36" s="33"/>
      <c r="AS36" s="33" t="s">
        <v>11</v>
      </c>
      <c r="AT36" s="33"/>
      <c r="BB36" s="33" t="s">
        <v>12</v>
      </c>
      <c r="BC36" s="33"/>
    </row>
    <row r="37" spans="1:58" x14ac:dyDescent="0.3">
      <c r="AB37" s="33" t="s">
        <v>128</v>
      </c>
      <c r="AJ37" s="33" t="s">
        <v>128</v>
      </c>
      <c r="AS37" s="33" t="s">
        <v>128</v>
      </c>
      <c r="BB37" s="33" t="s">
        <v>128</v>
      </c>
    </row>
    <row r="38" spans="1:58" x14ac:dyDescent="0.3">
      <c r="AB38" s="33"/>
      <c r="AC38" s="33" t="s">
        <v>39</v>
      </c>
      <c r="AD38" s="33" t="s">
        <v>5</v>
      </c>
      <c r="AE38" s="33" t="s">
        <v>40</v>
      </c>
      <c r="AF38" s="33" t="s">
        <v>41</v>
      </c>
      <c r="AJ38" s="33"/>
      <c r="AK38" s="33" t="s">
        <v>39</v>
      </c>
      <c r="AL38" s="33" t="s">
        <v>5</v>
      </c>
      <c r="AM38" s="33" t="s">
        <v>40</v>
      </c>
      <c r="AN38" s="33" t="s">
        <v>41</v>
      </c>
      <c r="AS38" s="33"/>
      <c r="AT38" s="33" t="s">
        <v>39</v>
      </c>
      <c r="AU38" s="33" t="s">
        <v>5</v>
      </c>
      <c r="AV38" s="33" t="s">
        <v>40</v>
      </c>
      <c r="AW38" s="33" t="s">
        <v>41</v>
      </c>
      <c r="BC38" s="33" t="s">
        <v>39</v>
      </c>
      <c r="BD38" s="33" t="s">
        <v>5</v>
      </c>
      <c r="BE38" s="33" t="s">
        <v>40</v>
      </c>
      <c r="BF38" s="33" t="s">
        <v>41</v>
      </c>
    </row>
    <row r="39" spans="1:58" x14ac:dyDescent="0.3">
      <c r="AB39" s="33" t="s">
        <v>39</v>
      </c>
      <c r="AC39" s="33"/>
      <c r="AD39" s="51">
        <v>8.0860000000000001E-2</v>
      </c>
      <c r="AE39" s="51">
        <v>8.0860000000000001E-2</v>
      </c>
      <c r="AF39" s="51">
        <v>8.0860000000000001E-2</v>
      </c>
      <c r="AJ39" s="33" t="s">
        <v>39</v>
      </c>
      <c r="AK39" s="33"/>
      <c r="AL39" s="51">
        <v>8.0860000000000001E-2</v>
      </c>
      <c r="AM39" s="33">
        <v>0.19040000000000001</v>
      </c>
      <c r="AN39" s="51">
        <v>8.0860000000000001E-2</v>
      </c>
      <c r="AS39" s="33" t="s">
        <v>39</v>
      </c>
      <c r="AT39" s="33"/>
      <c r="AU39" s="51">
        <v>8.0860000000000001E-2</v>
      </c>
      <c r="AV39" s="51">
        <v>0.82479999999999998</v>
      </c>
      <c r="AW39" s="51">
        <v>8.0860000000000001E-2</v>
      </c>
      <c r="BB39" s="33" t="s">
        <v>39</v>
      </c>
      <c r="BC39" s="33"/>
      <c r="BD39" s="33">
        <v>0.66249999999999998</v>
      </c>
      <c r="BE39" s="33">
        <v>8.0860000000000001E-2</v>
      </c>
      <c r="BF39" s="33">
        <v>0.38269999999999998</v>
      </c>
    </row>
    <row r="40" spans="1:58" x14ac:dyDescent="0.3">
      <c r="AB40" s="33" t="s">
        <v>5</v>
      </c>
      <c r="AC40" s="51">
        <v>8.0860000000000001E-2</v>
      </c>
      <c r="AD40" s="33"/>
      <c r="AE40" s="33">
        <v>0.66249999999999998</v>
      </c>
      <c r="AF40" s="33">
        <v>0.38269999999999998</v>
      </c>
      <c r="AJ40" s="33" t="s">
        <v>5</v>
      </c>
      <c r="AK40" s="51">
        <v>8.0860000000000001E-2</v>
      </c>
      <c r="AL40" s="33"/>
      <c r="AM40" s="51">
        <v>8.0860000000000001E-2</v>
      </c>
      <c r="AN40" s="33">
        <v>1</v>
      </c>
      <c r="AS40" s="33" t="s">
        <v>5</v>
      </c>
      <c r="AT40" s="51">
        <v>8.0860000000000001E-2</v>
      </c>
      <c r="AU40" s="33"/>
      <c r="AV40" s="51">
        <v>8.0860000000000001E-2</v>
      </c>
      <c r="AW40" s="51">
        <v>8.0860000000000001E-2</v>
      </c>
      <c r="BB40" s="33" t="s">
        <v>5</v>
      </c>
      <c r="BC40" s="33">
        <v>0.66249999999999998</v>
      </c>
      <c r="BD40" s="33"/>
      <c r="BE40" s="33">
        <v>0.38269999999999998</v>
      </c>
      <c r="BF40" s="33">
        <v>0.66249999999999998</v>
      </c>
    </row>
    <row r="41" spans="1:58" x14ac:dyDescent="0.3">
      <c r="AB41" s="33" t="s">
        <v>40</v>
      </c>
      <c r="AC41" s="51">
        <v>8.0860000000000001E-2</v>
      </c>
      <c r="AD41" s="33">
        <v>0.66249999999999998</v>
      </c>
      <c r="AE41" s="33"/>
      <c r="AF41" s="33">
        <v>0.66249999999999998</v>
      </c>
      <c r="AJ41" s="33" t="s">
        <v>40</v>
      </c>
      <c r="AK41" s="33">
        <v>0.19040000000000001</v>
      </c>
      <c r="AL41" s="51">
        <v>8.0860000000000001E-2</v>
      </c>
      <c r="AM41" s="33"/>
      <c r="AN41" s="51">
        <v>8.0860000000000001E-2</v>
      </c>
      <c r="AS41" s="33" t="s">
        <v>40</v>
      </c>
      <c r="AT41" s="33">
        <v>0.82479999999999998</v>
      </c>
      <c r="AU41" s="51">
        <v>8.0860000000000001E-2</v>
      </c>
      <c r="AV41" s="33"/>
      <c r="AW41" s="51">
        <v>8.0860000000000001E-2</v>
      </c>
      <c r="BB41" s="33" t="s">
        <v>40</v>
      </c>
      <c r="BC41" s="51">
        <v>8.0860000000000001E-2</v>
      </c>
      <c r="BD41" s="33">
        <v>0.38269999999999998</v>
      </c>
      <c r="BE41" s="33"/>
      <c r="BF41" s="33">
        <v>1</v>
      </c>
    </row>
    <row r="42" spans="1:58" x14ac:dyDescent="0.3">
      <c r="AB42" s="33" t="s">
        <v>41</v>
      </c>
      <c r="AC42" s="51">
        <v>8.0860000000000001E-2</v>
      </c>
      <c r="AD42" s="33">
        <v>0.38269999999999998</v>
      </c>
      <c r="AE42" s="33">
        <v>0.66249999999999998</v>
      </c>
      <c r="AF42" s="33"/>
      <c r="AJ42" s="33" t="s">
        <v>41</v>
      </c>
      <c r="AK42" s="33">
        <v>8.0860000000000001E-2</v>
      </c>
      <c r="AL42" s="33">
        <v>1</v>
      </c>
      <c r="AM42" s="33">
        <v>8.0860000000000001E-2</v>
      </c>
      <c r="AN42" s="33"/>
      <c r="AS42" s="33" t="s">
        <v>41</v>
      </c>
      <c r="AT42" s="51">
        <v>8.0860000000000001E-2</v>
      </c>
      <c r="AU42" s="51">
        <v>8.0860000000000001E-2</v>
      </c>
      <c r="AV42" s="51">
        <v>8.0860000000000001E-2</v>
      </c>
      <c r="AW42" s="33"/>
      <c r="BB42" s="33" t="s">
        <v>41</v>
      </c>
      <c r="BC42" s="33">
        <v>0.38269999999999998</v>
      </c>
      <c r="BD42" s="33">
        <v>0.66249999999999998</v>
      </c>
      <c r="BE42" s="33">
        <v>1</v>
      </c>
      <c r="BF42" s="33"/>
    </row>
  </sheetData>
  <mergeCells count="3">
    <mergeCell ref="H1:L1"/>
    <mergeCell ref="M1:P1"/>
    <mergeCell ref="U1:Y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BD12-B50A-4887-A210-9B1A46B46A31}">
  <dimension ref="B1:M22"/>
  <sheetViews>
    <sheetView tabSelected="1" workbookViewId="0">
      <selection activeCell="J19" sqref="J19"/>
    </sheetView>
  </sheetViews>
  <sheetFormatPr defaultRowHeight="14.4" x14ac:dyDescent="0.3"/>
  <cols>
    <col min="2" max="2" width="10.88671875" customWidth="1"/>
    <col min="11" max="11" width="9.77734375" customWidth="1"/>
    <col min="12" max="12" width="24" customWidth="1"/>
    <col min="13" max="13" width="13" customWidth="1"/>
  </cols>
  <sheetData>
    <row r="1" spans="2:13" x14ac:dyDescent="0.3">
      <c r="C1" s="28" t="s">
        <v>32</v>
      </c>
      <c r="D1" s="28"/>
      <c r="E1" s="28"/>
      <c r="F1" s="28"/>
      <c r="G1" s="28"/>
    </row>
    <row r="2" spans="2:13" x14ac:dyDescent="0.3">
      <c r="B2" s="28" t="s">
        <v>129</v>
      </c>
      <c r="C2" s="28" t="s">
        <v>130</v>
      </c>
      <c r="D2" s="28" t="s">
        <v>131</v>
      </c>
      <c r="E2" s="28" t="s">
        <v>132</v>
      </c>
      <c r="F2" s="28" t="s">
        <v>133</v>
      </c>
      <c r="G2" s="28" t="s">
        <v>13</v>
      </c>
      <c r="H2" s="49"/>
      <c r="K2" s="49" t="s">
        <v>28</v>
      </c>
      <c r="L2" s="62" t="s">
        <v>134</v>
      </c>
    </row>
    <row r="3" spans="2:13" x14ac:dyDescent="0.3">
      <c r="B3" s="28" t="s">
        <v>135</v>
      </c>
      <c r="C3" s="28">
        <v>8</v>
      </c>
      <c r="D3" s="28">
        <v>11</v>
      </c>
      <c r="E3" s="28">
        <f>(C3*10)/0.1</f>
        <v>800</v>
      </c>
      <c r="F3" s="28">
        <f>(D3*10)/0.1</f>
        <v>1100</v>
      </c>
      <c r="G3" s="63">
        <f>AVERAGE(E3:F3)</f>
        <v>950</v>
      </c>
      <c r="H3" s="20"/>
      <c r="K3" s="29" t="s">
        <v>135</v>
      </c>
      <c r="L3" s="55">
        <f t="shared" ref="L3:L5" si="0">G3/1000</f>
        <v>0.95</v>
      </c>
    </row>
    <row r="4" spans="2:13" x14ac:dyDescent="0.3">
      <c r="B4" s="28" t="s">
        <v>136</v>
      </c>
      <c r="C4" s="28">
        <v>25</v>
      </c>
      <c r="D4" s="28">
        <v>26</v>
      </c>
      <c r="E4" s="28">
        <f t="shared" ref="E4:F5" si="1">(C4*10)/0.1</f>
        <v>2500</v>
      </c>
      <c r="F4" s="28">
        <f t="shared" si="1"/>
        <v>2600</v>
      </c>
      <c r="G4" s="63">
        <f t="shared" ref="G4" si="2">AVERAGE(E4:F4)</f>
        <v>2550</v>
      </c>
      <c r="H4" s="20"/>
      <c r="K4" s="29" t="s">
        <v>136</v>
      </c>
      <c r="L4" s="55">
        <f t="shared" si="0"/>
        <v>2.5499999999999998</v>
      </c>
    </row>
    <row r="5" spans="2:13" x14ac:dyDescent="0.3">
      <c r="B5" s="28" t="s">
        <v>137</v>
      </c>
      <c r="C5" s="28">
        <v>11</v>
      </c>
      <c r="D5" s="28">
        <v>14</v>
      </c>
      <c r="E5" s="28">
        <f t="shared" si="1"/>
        <v>1100</v>
      </c>
      <c r="F5" s="28">
        <f t="shared" si="1"/>
        <v>1400</v>
      </c>
      <c r="G5" s="63">
        <f>AVERAGE(E5:F5)</f>
        <v>1250</v>
      </c>
      <c r="H5" s="20"/>
      <c r="K5" s="29" t="s">
        <v>137</v>
      </c>
      <c r="L5" s="55">
        <f t="shared" si="0"/>
        <v>1.25</v>
      </c>
    </row>
    <row r="6" spans="2:13" s="64" customFormat="1" x14ac:dyDescent="0.3">
      <c r="L6" s="65"/>
      <c r="M6" s="66"/>
    </row>
    <row r="7" spans="2:13" x14ac:dyDescent="0.3">
      <c r="M7" s="28"/>
    </row>
    <row r="8" spans="2:13" x14ac:dyDescent="0.3">
      <c r="C8" s="28"/>
      <c r="D8" s="28"/>
      <c r="E8" s="28"/>
      <c r="F8" s="28"/>
      <c r="G8" s="28"/>
      <c r="H8" s="28"/>
      <c r="L8" s="28"/>
      <c r="M8" s="28"/>
    </row>
    <row r="9" spans="2:13" x14ac:dyDescent="0.3">
      <c r="B9" s="28"/>
      <c r="C9" s="28"/>
      <c r="D9" s="28" t="s">
        <v>138</v>
      </c>
      <c r="E9" s="28"/>
      <c r="F9" s="28"/>
      <c r="G9" s="28"/>
      <c r="H9" s="28"/>
    </row>
    <row r="10" spans="2:13" x14ac:dyDescent="0.3">
      <c r="B10" s="28"/>
      <c r="C10" s="28"/>
      <c r="D10" s="28"/>
      <c r="E10" s="28"/>
      <c r="F10" s="28"/>
      <c r="G10" s="28"/>
      <c r="H10" s="28"/>
    </row>
    <row r="11" spans="2:13" x14ac:dyDescent="0.3">
      <c r="B11" s="28"/>
      <c r="C11" s="28"/>
      <c r="D11" s="28" t="s">
        <v>139</v>
      </c>
      <c r="E11" s="28" t="s">
        <v>140</v>
      </c>
      <c r="F11" s="28"/>
      <c r="G11" s="28"/>
      <c r="H11" s="28"/>
    </row>
    <row r="12" spans="2:13" x14ac:dyDescent="0.3">
      <c r="B12" s="28"/>
      <c r="C12" s="28"/>
      <c r="D12" s="28" t="s">
        <v>141</v>
      </c>
      <c r="E12" s="28" t="s">
        <v>142</v>
      </c>
      <c r="F12" s="28"/>
      <c r="G12" s="28" t="s">
        <v>143</v>
      </c>
      <c r="H12" s="28"/>
    </row>
    <row r="13" spans="2:13" x14ac:dyDescent="0.3">
      <c r="B13" s="28"/>
      <c r="C13" s="28"/>
      <c r="D13" s="28" t="s">
        <v>144</v>
      </c>
      <c r="E13" s="28" t="s">
        <v>145</v>
      </c>
      <c r="F13" s="28"/>
      <c r="G13" s="28" t="s">
        <v>146</v>
      </c>
      <c r="H13" s="28"/>
    </row>
    <row r="14" spans="2:13" x14ac:dyDescent="0.3">
      <c r="B14" s="28"/>
      <c r="C14" s="28"/>
      <c r="D14" s="28"/>
      <c r="E14" s="28"/>
      <c r="F14" s="28"/>
      <c r="G14" s="28"/>
      <c r="H14" s="28"/>
    </row>
    <row r="15" spans="2:13" x14ac:dyDescent="0.3">
      <c r="D15" s="67" t="s">
        <v>147</v>
      </c>
    </row>
    <row r="18" spans="2:10" x14ac:dyDescent="0.3">
      <c r="B18" s="28"/>
      <c r="D18" s="28"/>
      <c r="G18" s="28"/>
      <c r="J18" s="28"/>
    </row>
    <row r="19" spans="2:10" x14ac:dyDescent="0.3">
      <c r="B19" s="28"/>
      <c r="D19" s="28"/>
      <c r="G19" s="28"/>
      <c r="J19" s="28"/>
    </row>
    <row r="20" spans="2:10" x14ac:dyDescent="0.3">
      <c r="B20" s="28"/>
      <c r="D20" s="28"/>
      <c r="G20" s="28"/>
      <c r="J20" s="28"/>
    </row>
    <row r="21" spans="2:10" x14ac:dyDescent="0.3">
      <c r="B21" s="28"/>
      <c r="D21" s="28"/>
      <c r="G21" s="28"/>
      <c r="J21" s="28"/>
    </row>
    <row r="22" spans="2:10" x14ac:dyDescent="0.3">
      <c r="D22" s="28"/>
      <c r="G22" s="28"/>
      <c r="J22" s="28"/>
    </row>
  </sheetData>
  <hyperlinks>
    <hyperlink ref="D15" r:id="rId1" location=":~:text=The%20formula%20for%20calculating%20CFU%2Fml&amp;text=CFU%2Fml%20%E2%80%93%20(Number%20of,)%20%2F%20volume%20of%20culture%20plate.&amp;text=Bacteria%2Fml%20%3D%20130*(10,also%20be%20written%20as%20130%2C000%2C000." display="https://unacademy.com/content/neet-ug/full-forms/cfu/ - :~:text=The%20formula%20for%20calculating%20CFU%2Fml&amp;text=CFU%2Fml%20%E2%80%93%20(Number%20of,)%20%2F%20volume%20of%20culture%20plate.&amp;text=Bacteria%2Fml%20%3D%20130*(10,also%20be%20written%20as%20130%2C000%2C000." xr:uid="{7DCA6DB7-D49B-4410-B5ED-731B50101052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PCM accumulation</vt:lpstr>
      <vt:lpstr>BCF</vt:lpstr>
      <vt:lpstr>Biomass</vt:lpstr>
      <vt:lpstr>Chlorophyll</vt:lpstr>
      <vt:lpstr>Phenolic compunds</vt:lpstr>
      <vt:lpstr>CFU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Urbaniak</dc:creator>
  <cp:lastModifiedBy>Chathurika Mudiyanselage</cp:lastModifiedBy>
  <dcterms:created xsi:type="dcterms:W3CDTF">2024-08-27T09:20:48Z</dcterms:created>
  <dcterms:modified xsi:type="dcterms:W3CDTF">2024-12-21T13:49:22Z</dcterms:modified>
</cp:coreProperties>
</file>